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90" windowWidth="15240" windowHeight="9150" activeTab="1"/>
  </bookViews>
  <sheets>
    <sheet name="16-22 Tabellarisk Skjema" sheetId="4" r:id="rId1"/>
    <sheet name="16-22 Tabellarisk Løsning" sheetId="1" r:id="rId2"/>
    <sheet name="Ark2" sheetId="2" r:id="rId3"/>
    <sheet name="Ark3" sheetId="3" r:id="rId4"/>
  </sheets>
  <definedNames>
    <definedName name="_xlnm.Print_Area" localSheetId="1">'16-22 Tabellarisk Løsning'!$B$6:$M$50</definedName>
    <definedName name="_xlnm.Print_Area" localSheetId="0">'16-22 Tabellarisk Skjema'!#REF!</definedName>
  </definedNames>
  <calcPr calcId="152511"/>
</workbook>
</file>

<file path=xl/calcChain.xml><?xml version="1.0" encoding="utf-8"?>
<calcChain xmlns="http://schemas.openxmlformats.org/spreadsheetml/2006/main">
  <c r="G151" i="1" l="1"/>
  <c r="K151" i="1"/>
  <c r="J151" i="1"/>
  <c r="I151" i="1"/>
  <c r="D53" i="1" l="1"/>
  <c r="D136" i="1"/>
  <c r="I50" i="1"/>
  <c r="H50" i="1"/>
  <c r="G50" i="1"/>
  <c r="F50" i="1"/>
  <c r="E50" i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M29" i="1" s="1"/>
  <c r="K28" i="1"/>
  <c r="M28" i="1" s="1"/>
  <c r="K27" i="1"/>
  <c r="M27" i="1" s="1"/>
  <c r="K26" i="1"/>
  <c r="M26" i="1" s="1"/>
  <c r="K25" i="1"/>
  <c r="M25" i="1" s="1"/>
  <c r="K23" i="1"/>
  <c r="M23" i="1" s="1"/>
  <c r="K21" i="1"/>
  <c r="M21" i="1" s="1"/>
  <c r="K20" i="1"/>
  <c r="M20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  <c r="K10" i="1"/>
  <c r="M10" i="1" s="1"/>
  <c r="K9" i="1"/>
  <c r="M9" i="1" s="1"/>
  <c r="J144" i="1"/>
  <c r="J143" i="1"/>
  <c r="J142" i="1"/>
  <c r="J141" i="1"/>
  <c r="J140" i="1"/>
  <c r="J139" i="1"/>
  <c r="J145" i="1" l="1"/>
  <c r="G153" i="1" s="1"/>
  <c r="G149" i="1"/>
  <c r="H146" i="1"/>
  <c r="D8" i="1" s="1"/>
  <c r="D52" i="1" s="1"/>
  <c r="D54" i="1" s="1"/>
  <c r="D22" i="1" s="1"/>
  <c r="D156" i="1"/>
  <c r="I146" i="1"/>
  <c r="J19" i="1" s="1"/>
  <c r="K19" i="1" s="1"/>
  <c r="M19" i="1" s="1"/>
  <c r="J146" i="1" l="1"/>
  <c r="G159" i="1" s="1"/>
  <c r="J48" i="1" s="1"/>
  <c r="K48" i="1" s="1"/>
  <c r="L48" i="1" s="1"/>
  <c r="G154" i="1"/>
  <c r="E156" i="1" s="1"/>
  <c r="G156" i="1" s="1"/>
  <c r="G158" i="1" s="1"/>
  <c r="J8" i="1"/>
  <c r="K8" i="1" s="1"/>
  <c r="M8" i="1" s="1"/>
  <c r="D162" i="1"/>
  <c r="G160" i="1" l="1"/>
  <c r="E162" i="1" s="1"/>
  <c r="G162" i="1" s="1"/>
  <c r="J18" i="1" s="1"/>
  <c r="K18" i="1" s="1"/>
  <c r="M18" i="1" s="1"/>
  <c r="J24" i="1"/>
  <c r="K24" i="1" s="1"/>
  <c r="M24" i="1" s="1"/>
  <c r="J47" i="1"/>
  <c r="K47" i="1" s="1"/>
  <c r="L47" i="1" s="1"/>
  <c r="D50" i="1"/>
  <c r="K22" i="1"/>
  <c r="G164" i="1" l="1"/>
  <c r="J49" i="1"/>
  <c r="K49" i="1" s="1"/>
  <c r="L49" i="1" s="1"/>
  <c r="L50" i="1" s="1"/>
  <c r="M22" i="1"/>
  <c r="M50" i="1" s="1"/>
  <c r="J50" i="1" l="1"/>
  <c r="K50" i="1"/>
</calcChain>
</file>

<file path=xl/sharedStrings.xml><?xml version="1.0" encoding="utf-8"?>
<sst xmlns="http://schemas.openxmlformats.org/spreadsheetml/2006/main" count="231" uniqueCount="137">
  <si>
    <t>Sum</t>
  </si>
  <si>
    <t>Oppgjørsposteringer</t>
  </si>
  <si>
    <t>Resultat</t>
  </si>
  <si>
    <t>Balanse</t>
  </si>
  <si>
    <t>Utsatt skattefordel</t>
  </si>
  <si>
    <t>Bygning</t>
  </si>
  <si>
    <t>Produksjonsutstyr</t>
  </si>
  <si>
    <t>Råvarer</t>
  </si>
  <si>
    <t>Ferdig tilvirkede varer</t>
  </si>
  <si>
    <t>Kundefordringer</t>
  </si>
  <si>
    <t>Avsetn. tap på fordr.</t>
  </si>
  <si>
    <t>Forskudd lønn</t>
  </si>
  <si>
    <t>Aksjer markedsbaserte</t>
  </si>
  <si>
    <t>Aksjekapital</t>
  </si>
  <si>
    <t>Annen egenkapital</t>
  </si>
  <si>
    <t>Utsatt skatt</t>
  </si>
  <si>
    <t>Garantiordning</t>
  </si>
  <si>
    <t>Pantelån</t>
  </si>
  <si>
    <t>Kassekreditt</t>
  </si>
  <si>
    <t>Leverandørgjeld</t>
  </si>
  <si>
    <t>Avs. betalbar skatt</t>
  </si>
  <si>
    <t>Skyl. arb.giv.avg.</t>
  </si>
  <si>
    <t>Pål. arb.giv. feriel.</t>
  </si>
  <si>
    <t>Skyldig lønn</t>
  </si>
  <si>
    <t>Skyldig ferielønn</t>
  </si>
  <si>
    <t>Div. gjeld</t>
  </si>
  <si>
    <t>Driftsinntekter</t>
  </si>
  <si>
    <t>Salg aksjer</t>
  </si>
  <si>
    <t>Salg anleggsmidler</t>
  </si>
  <si>
    <t>Beholdningsendring FV</t>
  </si>
  <si>
    <t>Innkjøp råvarer</t>
  </si>
  <si>
    <t>Lønnskostnader</t>
  </si>
  <si>
    <t>Arbeidsgiveravgift</t>
  </si>
  <si>
    <t>Avskrivninger</t>
  </si>
  <si>
    <t>Nedskrivninger</t>
  </si>
  <si>
    <t>Driftskostnader</t>
  </si>
  <si>
    <t>Tap salg anleggsmidler</t>
  </si>
  <si>
    <t>Tap på fordringer</t>
  </si>
  <si>
    <t>Tap aksjesalg</t>
  </si>
  <si>
    <t>Verdiendr. aksjer vinn.</t>
  </si>
  <si>
    <t>Rentekostnader</t>
  </si>
  <si>
    <t>Betalbar skatt</t>
  </si>
  <si>
    <t>Endring utsatt skatt</t>
  </si>
  <si>
    <t>Avsatt til annen EK</t>
  </si>
  <si>
    <t>Verdiendr. aksjer tap</t>
  </si>
  <si>
    <t>=</t>
  </si>
  <si>
    <t>Manglende avsetning</t>
  </si>
  <si>
    <t>Kostnad arbeidsgiveravgift:</t>
  </si>
  <si>
    <t>Skyldig arbeidsgiveravgift 6. termin</t>
  </si>
  <si>
    <t>Avsetning Tap på fordringer</t>
  </si>
  <si>
    <t xml:space="preserve"> =</t>
  </si>
  <si>
    <t>IB avsetning</t>
  </si>
  <si>
    <t>Endring i avsetning</t>
  </si>
  <si>
    <t>SM avsetning UB: 470 * 0,08 = 37,6</t>
  </si>
  <si>
    <t>RÅVARER</t>
  </si>
  <si>
    <t>Ansk.ko.</t>
  </si>
  <si>
    <t>Nedskr.</t>
  </si>
  <si>
    <t>Verdi</t>
  </si>
  <si>
    <t>Endring</t>
  </si>
  <si>
    <t>SM verdi</t>
  </si>
  <si>
    <t>IB</t>
  </si>
  <si>
    <t>UB</t>
  </si>
  <si>
    <t>FERDIG TILVIRKEDE VARER</t>
  </si>
  <si>
    <t>% SM</t>
  </si>
  <si>
    <t>ÅRETS AVSKRIVNING:</t>
  </si>
  <si>
    <t>Eie 1.1.</t>
  </si>
  <si>
    <t>Solgt</t>
  </si>
  <si>
    <t>Beløp</t>
  </si>
  <si>
    <t>Andel av år</t>
  </si>
  <si>
    <t>%</t>
  </si>
  <si>
    <t xml:space="preserve"> 1/1 år:</t>
  </si>
  <si>
    <t>Anskaffet</t>
  </si>
  <si>
    <t>Bokført verdi solgt driftsmiddel:</t>
  </si>
  <si>
    <t>Anskaffelseskost:</t>
  </si>
  <si>
    <t>Salgsoppgjør:</t>
  </si>
  <si>
    <t>Salgspris</t>
  </si>
  <si>
    <t>Bokført verdi avgang</t>
  </si>
  <si>
    <t>RESULTAT SALG</t>
  </si>
  <si>
    <t>Tilgang</t>
  </si>
  <si>
    <t>Avgang til salgspris</t>
  </si>
  <si>
    <t>Avskrivningsgrunnlag</t>
  </si>
  <si>
    <t>Avskrivning</t>
  </si>
  <si>
    <t>UB verdi</t>
  </si>
  <si>
    <t>SKATTEMESSIG VERDI</t>
  </si>
  <si>
    <t>Avsetning for garantiordning:  SM verdi = 0.</t>
  </si>
  <si>
    <t>Reversering av nedskrivning - bygning</t>
  </si>
  <si>
    <t xml:space="preserve">Avskrivning etter nedskrivning: </t>
  </si>
  <si>
    <t xml:space="preserve">Reversering: </t>
  </si>
  <si>
    <t xml:space="preserve"> 7 600 – 5 700 = 1 900</t>
  </si>
  <si>
    <t>Aksjer</t>
  </si>
  <si>
    <t>Aksjer - konto 1810</t>
  </si>
  <si>
    <t>Avregning solgte aksjer:</t>
  </si>
  <si>
    <t xml:space="preserve">        </t>
  </si>
  <si>
    <t xml:space="preserve">Kursjustering aksjer: </t>
  </si>
  <si>
    <t xml:space="preserve"> (A) 100 * 5 – (B) 100 * 2 =   +300</t>
  </si>
  <si>
    <t xml:space="preserve">100 * 3 =  </t>
  </si>
  <si>
    <t>O</t>
  </si>
  <si>
    <t xml:space="preserve"> </t>
  </si>
  <si>
    <t>Regnskapsmessig</t>
  </si>
  <si>
    <t>Skattemessig</t>
  </si>
  <si>
    <t>Midlertidig forskjell</t>
  </si>
  <si>
    <t>Konto</t>
  </si>
  <si>
    <t>Kundefordringer, avsetning tap</t>
  </si>
  <si>
    <t>Avsetning garantiordning</t>
  </si>
  <si>
    <t>Sum midlertidige forskjeller</t>
  </si>
  <si>
    <t>Resultat før skattekostnad</t>
  </si>
  <si>
    <t>Permanente forskjeller</t>
  </si>
  <si>
    <t>Endring midlertidige forskjeller</t>
  </si>
  <si>
    <t>Skattemessig resultat</t>
  </si>
  <si>
    <t>Korrigering skatt</t>
  </si>
  <si>
    <t>Skattekostnad betalbar skatt</t>
  </si>
  <si>
    <t>Skattekostnad</t>
  </si>
  <si>
    <t>Årsoverskudd</t>
  </si>
  <si>
    <t>Utbytte</t>
  </si>
  <si>
    <t>Til Annen egenkapital</t>
  </si>
  <si>
    <t>Skattesats:</t>
  </si>
  <si>
    <t>Verdutvikling</t>
  </si>
  <si>
    <t>Skattesats</t>
  </si>
  <si>
    <t>Kassekreditt:</t>
  </si>
  <si>
    <t>Feriepenger</t>
  </si>
  <si>
    <t>nr</t>
  </si>
  <si>
    <t>Foreløpig</t>
  </si>
  <si>
    <t>s.balanse</t>
  </si>
  <si>
    <t>Endelig</t>
  </si>
  <si>
    <r>
      <t xml:space="preserve">Kundefordringene 1.1. utgjør 40/0,05 = 800.  SM avsetning IB utgjør derfor 800 * 0,08  =  </t>
    </r>
    <r>
      <rPr>
        <u/>
        <sz val="10"/>
        <rFont val="Trebuchet MS"/>
        <family val="2"/>
      </rPr>
      <t>64</t>
    </r>
    <r>
      <rPr>
        <sz val="10"/>
        <rFont val="Trebuchet MS"/>
        <family val="2"/>
      </rPr>
      <t>.</t>
    </r>
  </si>
  <si>
    <r>
      <t xml:space="preserve">Startavskrivning: 10 000 : 25 = </t>
    </r>
    <r>
      <rPr>
        <u/>
        <sz val="10"/>
        <rFont val="Trebuchet MS"/>
        <family val="2"/>
      </rPr>
      <t>400</t>
    </r>
  </si>
  <si>
    <r>
      <t xml:space="preserve">:  21 =  </t>
    </r>
    <r>
      <rPr>
        <u/>
        <sz val="10"/>
        <rFont val="Trebuchet MS"/>
        <family val="2"/>
      </rPr>
      <t>300</t>
    </r>
  </si>
  <si>
    <r>
      <t>SM verdi IB:   10 000 * 0,96</t>
    </r>
    <r>
      <rPr>
        <vertAlign val="superscript"/>
        <sz val="10"/>
        <rFont val="Trebuchet MS"/>
        <family val="2"/>
      </rPr>
      <t>5</t>
    </r>
    <r>
      <rPr>
        <sz val="10"/>
        <rFont val="Trebuchet MS"/>
        <family val="2"/>
      </rPr>
      <t xml:space="preserve"> = </t>
    </r>
    <r>
      <rPr>
        <u/>
        <sz val="10"/>
        <rFont val="Trebuchet MS"/>
        <family val="2"/>
      </rPr>
      <t>8 153,7</t>
    </r>
    <r>
      <rPr>
        <sz val="10"/>
        <rFont val="Trebuchet MS"/>
        <family val="2"/>
      </rPr>
      <t xml:space="preserve">    SM verdi UB:  10 000 * 0,96</t>
    </r>
    <r>
      <rPr>
        <vertAlign val="superscript"/>
        <sz val="10"/>
        <rFont val="Trebuchet MS"/>
        <family val="2"/>
      </rPr>
      <t>6</t>
    </r>
    <r>
      <rPr>
        <sz val="10"/>
        <rFont val="Trebuchet MS"/>
        <family val="2"/>
      </rPr>
      <t xml:space="preserve"> =  </t>
    </r>
    <r>
      <rPr>
        <u/>
        <sz val="10"/>
        <rFont val="Trebuchet MS"/>
        <family val="2"/>
      </rPr>
      <t>7 828,6</t>
    </r>
  </si>
  <si>
    <t>Sum avsetning feriepenger:</t>
  </si>
  <si>
    <t>Arbeidsgiveravgift av feriepenger</t>
  </si>
  <si>
    <t>Manglende arb.giv.avg. av feriepenger</t>
  </si>
  <si>
    <t xml:space="preserve"> 2 og 3</t>
  </si>
  <si>
    <t>5 og 6</t>
  </si>
  <si>
    <t>Avsetningenn på 430: Ettersom det allerede er en avsetning på 400, kostnadsføres kun 30 som øker avsetningen  til totalt 430.</t>
  </si>
  <si>
    <t>NB! All resultatføring av aksjer er permanente forskjeller.  Fortegn motsatt av resultatføringen.</t>
  </si>
  <si>
    <t>Oppgave 16-22 Tabellarisk Løsning</t>
  </si>
  <si>
    <t>Oppgave 16-22 Tabellarisk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</si>
</sst>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0.0"/>
    <numFmt numFmtId="165" formatCode="0.0\ %"/>
  </numFmts>
  <fonts count="8" x14ac:knownFonts="1">
    <font>
      <sz val="10"/>
      <name val="Trebuchet MS"/>
    </font>
    <font>
      <sz val="10"/>
      <name val="Trebuchet MS"/>
      <family val="2"/>
    </font>
    <font>
      <sz val="10"/>
      <name val="Arial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vertAlign val="superscript"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Fill="1" applyBorder="1"/>
    <xf numFmtId="0" fontId="1" fillId="0" borderId="0" xfId="0" applyFont="1"/>
    <xf numFmtId="0" fontId="1" fillId="0" borderId="1" xfId="0" applyFont="1" applyBorder="1" applyAlignment="1">
      <alignment horizontal="right"/>
    </xf>
    <xf numFmtId="0" fontId="1" fillId="0" borderId="0" xfId="0" applyFont="1" applyFill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164" fontId="1" fillId="0" borderId="4" xfId="0" applyNumberFormat="1" applyFont="1" applyFill="1" applyBorder="1"/>
    <xf numFmtId="9" fontId="1" fillId="0" borderId="0" xfId="0" applyNumberFormat="1" applyFont="1" applyFill="1" applyBorder="1"/>
    <xf numFmtId="164" fontId="1" fillId="0" borderId="1" xfId="0" applyNumberFormat="1" applyFont="1" applyFill="1" applyBorder="1"/>
    <xf numFmtId="164" fontId="1" fillId="0" borderId="17" xfId="0" applyNumberFormat="1" applyFont="1" applyFill="1" applyBorder="1"/>
    <xf numFmtId="9" fontId="1" fillId="2" borderId="0" xfId="0" applyNumberFormat="1" applyFont="1" applyFill="1"/>
    <xf numFmtId="0" fontId="1" fillId="0" borderId="0" xfId="0" applyFont="1" applyAlignment="1">
      <alignment horizontal="center"/>
    </xf>
    <xf numFmtId="164" fontId="1" fillId="0" borderId="2" xfId="0" applyNumberFormat="1" applyFont="1" applyBorder="1"/>
    <xf numFmtId="164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" fillId="0" borderId="0" xfId="2" applyFont="1" applyBorder="1"/>
    <xf numFmtId="0" fontId="1" fillId="0" borderId="0" xfId="0" applyFont="1" applyBorder="1"/>
    <xf numFmtId="3" fontId="1" fillId="0" borderId="0" xfId="2" applyNumberFormat="1" applyFont="1" applyBorder="1"/>
    <xf numFmtId="9" fontId="1" fillId="0" borderId="0" xfId="4" applyFont="1" applyBorder="1"/>
    <xf numFmtId="3" fontId="1" fillId="0" borderId="0" xfId="0" applyNumberFormat="1" applyFont="1"/>
    <xf numFmtId="164" fontId="1" fillId="0" borderId="0" xfId="1" applyNumberFormat="1" applyFont="1" applyBorder="1"/>
    <xf numFmtId="0" fontId="1" fillId="0" borderId="0" xfId="0" applyFont="1" applyBorder="1" applyAlignment="1">
      <alignment horizontal="center"/>
    </xf>
    <xf numFmtId="164" fontId="1" fillId="0" borderId="0" xfId="2" applyNumberFormat="1" applyFont="1" applyBorder="1"/>
    <xf numFmtId="164" fontId="1" fillId="0" borderId="0" xfId="4" applyNumberFormat="1" applyFont="1" applyBorder="1"/>
    <xf numFmtId="165" fontId="1" fillId="0" borderId="0" xfId="4" applyNumberFormat="1" applyFont="1" applyBorder="1"/>
    <xf numFmtId="0" fontId="4" fillId="0" borderId="0" xfId="0" applyFont="1" applyAlignment="1">
      <alignment horizontal="center"/>
    </xf>
    <xf numFmtId="9" fontId="1" fillId="0" borderId="0" xfId="4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9" fontId="1" fillId="2" borderId="0" xfId="4" applyFont="1" applyFill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3" fontId="3" fillId="0" borderId="0" xfId="0" applyNumberFormat="1" applyFont="1" applyFill="1" applyBorder="1"/>
    <xf numFmtId="4" fontId="1" fillId="0" borderId="0" xfId="0" applyNumberFormat="1" applyFont="1" applyFill="1" applyBorder="1"/>
    <xf numFmtId="9" fontId="1" fillId="0" borderId="0" xfId="4" applyFont="1" applyFill="1" applyBorder="1"/>
    <xf numFmtId="0" fontId="1" fillId="0" borderId="0" xfId="0" applyNumberFormat="1" applyFont="1" applyFill="1" applyBorder="1"/>
    <xf numFmtId="1" fontId="1" fillId="0" borderId="0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/>
    <xf numFmtId="1" fontId="1" fillId="0" borderId="1" xfId="0" applyNumberFormat="1" applyFont="1" applyFill="1" applyBorder="1"/>
    <xf numFmtId="0" fontId="1" fillId="0" borderId="4" xfId="0" applyFont="1" applyFill="1" applyBorder="1"/>
    <xf numFmtId="0" fontId="1" fillId="0" borderId="1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9" fontId="1" fillId="0" borderId="0" xfId="0" applyNumberFormat="1" applyFont="1" applyFill="1"/>
    <xf numFmtId="3" fontId="1" fillId="0" borderId="14" xfId="3" applyNumberFormat="1" applyFont="1" applyBorder="1"/>
    <xf numFmtId="164" fontId="1" fillId="0" borderId="16" xfId="3" applyNumberFormat="1" applyFont="1" applyFill="1" applyBorder="1"/>
    <xf numFmtId="164" fontId="1" fillId="0" borderId="16" xfId="0" applyNumberFormat="1" applyFont="1" applyBorder="1"/>
    <xf numFmtId="164" fontId="1" fillId="0" borderId="0" xfId="3" applyNumberFormat="1" applyFont="1"/>
    <xf numFmtId="164" fontId="1" fillId="0" borderId="14" xfId="3" applyNumberFormat="1" applyFont="1" applyBorder="1"/>
    <xf numFmtId="164" fontId="1" fillId="0" borderId="15" xfId="3" applyNumberFormat="1" applyFont="1" applyFill="1" applyBorder="1"/>
    <xf numFmtId="164" fontId="1" fillId="0" borderId="0" xfId="3" applyNumberFormat="1" applyFont="1" applyFill="1" applyBorder="1"/>
    <xf numFmtId="3" fontId="1" fillId="0" borderId="15" xfId="3" applyNumberFormat="1" applyFont="1" applyBorder="1"/>
    <xf numFmtId="0" fontId="1" fillId="0" borderId="16" xfId="0" applyFont="1" applyBorder="1" applyAlignment="1">
      <alignment horizontal="center"/>
    </xf>
    <xf numFmtId="164" fontId="1" fillId="0" borderId="15" xfId="0" applyNumberFormat="1" applyFont="1" applyBorder="1"/>
    <xf numFmtId="0" fontId="1" fillId="0" borderId="16" xfId="3" applyNumberFormat="1" applyFont="1" applyBorder="1"/>
    <xf numFmtId="3" fontId="1" fillId="0" borderId="9" xfId="3" applyNumberFormat="1" applyFont="1" applyBorder="1"/>
    <xf numFmtId="164" fontId="1" fillId="0" borderId="1" xfId="3" applyNumberFormat="1" applyFont="1" applyBorder="1"/>
    <xf numFmtId="164" fontId="1" fillId="0" borderId="10" xfId="3" applyNumberFormat="1" applyFont="1" applyBorder="1"/>
    <xf numFmtId="164" fontId="1" fillId="0" borderId="2" xfId="3" applyNumberFormat="1" applyFont="1" applyBorder="1"/>
    <xf numFmtId="0" fontId="1" fillId="0" borderId="0" xfId="3" applyNumberFormat="1" applyFont="1"/>
    <xf numFmtId="164" fontId="1" fillId="0" borderId="9" xfId="3" applyNumberFormat="1" applyFont="1" applyBorder="1"/>
    <xf numFmtId="0" fontId="7" fillId="0" borderId="0" xfId="0" applyFont="1" applyAlignment="1">
      <alignment horizontal="left"/>
    </xf>
    <xf numFmtId="164" fontId="1" fillId="0" borderId="11" xfId="0" applyNumberFormat="1" applyFont="1" applyBorder="1"/>
    <xf numFmtId="2" fontId="1" fillId="3" borderId="8" xfId="0" applyNumberFormat="1" applyFont="1" applyFill="1" applyBorder="1" applyAlignment="1">
      <alignment horizontal="center"/>
    </xf>
    <xf numFmtId="2" fontId="1" fillId="3" borderId="9" xfId="0" applyNumberFormat="1" applyFont="1" applyFill="1" applyBorder="1"/>
    <xf numFmtId="2" fontId="1" fillId="3" borderId="1" xfId="0" applyNumberFormat="1" applyFont="1" applyFill="1" applyBorder="1"/>
    <xf numFmtId="2" fontId="1" fillId="3" borderId="10" xfId="0" applyNumberFormat="1" applyFont="1" applyFill="1" applyBorder="1"/>
    <xf numFmtId="2" fontId="1" fillId="3" borderId="11" xfId="0" applyNumberFormat="1" applyFont="1" applyFill="1" applyBorder="1" applyAlignment="1">
      <alignment horizontal="center"/>
    </xf>
    <xf numFmtId="1" fontId="1" fillId="3" borderId="11" xfId="0" applyNumberFormat="1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64" fontId="1" fillId="2" borderId="11" xfId="0" applyNumberFormat="1" applyFont="1" applyFill="1" applyBorder="1"/>
    <xf numFmtId="1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/>
    <xf numFmtId="3" fontId="1" fillId="3" borderId="8" xfId="3" applyNumberFormat="1" applyFont="1" applyFill="1" applyBorder="1"/>
    <xf numFmtId="0" fontId="1" fillId="3" borderId="11" xfId="3" applyFont="1" applyFill="1" applyBorder="1"/>
    <xf numFmtId="3" fontId="1" fillId="3" borderId="12" xfId="3" applyNumberFormat="1" applyFont="1" applyFill="1" applyBorder="1" applyAlignment="1">
      <alignment horizontal="center"/>
    </xf>
    <xf numFmtId="3" fontId="1" fillId="3" borderId="13" xfId="3" applyNumberFormat="1" applyFont="1" applyFill="1" applyBorder="1" applyAlignment="1">
      <alignment horizontal="center"/>
    </xf>
    <xf numFmtId="3" fontId="1" fillId="3" borderId="3" xfId="3" applyNumberFormat="1" applyFont="1" applyFill="1" applyBorder="1" applyAlignment="1">
      <alignment horizontal="center"/>
    </xf>
    <xf numFmtId="3" fontId="1" fillId="3" borderId="11" xfId="3" applyNumberFormat="1" applyFont="1" applyFill="1" applyBorder="1" applyAlignment="1">
      <alignment horizontal="right"/>
    </xf>
    <xf numFmtId="3" fontId="1" fillId="3" borderId="9" xfId="3" applyNumberFormat="1" applyFont="1" applyFill="1" applyBorder="1" applyAlignment="1">
      <alignment horizontal="center"/>
    </xf>
    <xf numFmtId="3" fontId="1" fillId="3" borderId="10" xfId="3" applyNumberFormat="1" applyFont="1" applyFill="1" applyBorder="1" applyAlignment="1">
      <alignment horizontal="center"/>
    </xf>
    <xf numFmtId="3" fontId="1" fillId="3" borderId="1" xfId="3" applyNumberFormat="1" applyFont="1" applyFill="1" applyBorder="1" applyAlignment="1">
      <alignment horizontal="center"/>
    </xf>
  </cellXfs>
  <cellStyles count="5">
    <cellStyle name="Comma_Oppgave 8.09" xfId="1"/>
    <cellStyle name="Normal" xfId="0" builtinId="0"/>
    <cellStyle name="Normal_2. samling" xfId="2"/>
    <cellStyle name="Normal_Utsatt skatt 24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9"/>
  <sheetViews>
    <sheetView showGridLines="0" showZeros="0" workbookViewId="0">
      <selection activeCell="B2" sqref="B2"/>
    </sheetView>
  </sheetViews>
  <sheetFormatPr defaultColWidth="11.3984375" defaultRowHeight="13.5" x14ac:dyDescent="0.35"/>
  <cols>
    <col min="1" max="1" width="3.59765625" style="2" customWidth="1"/>
    <col min="2" max="2" width="5.59765625" style="12" customWidth="1"/>
    <col min="3" max="3" width="28.09765625" style="2" customWidth="1"/>
    <col min="4" max="4" width="10.296875" style="2" bestFit="1" customWidth="1"/>
    <col min="5" max="9" width="7.69921875" style="2" customWidth="1"/>
    <col min="10" max="10" width="9.09765625" style="2" bestFit="1" customWidth="1"/>
    <col min="11" max="12" width="10.296875" style="2" bestFit="1" customWidth="1"/>
    <col min="13" max="13" width="7.69921875" style="2" customWidth="1"/>
    <col min="14" max="16384" width="11.3984375" style="2"/>
  </cols>
  <sheetData>
    <row r="2" spans="2:13" x14ac:dyDescent="0.35">
      <c r="B2" s="76" t="s">
        <v>136</v>
      </c>
    </row>
    <row r="5" spans="2:13" x14ac:dyDescent="0.35">
      <c r="B5" s="78" t="s">
        <v>101</v>
      </c>
      <c r="C5" s="78" t="s">
        <v>101</v>
      </c>
      <c r="D5" s="78" t="s">
        <v>121</v>
      </c>
      <c r="E5" s="79">
        <v>0</v>
      </c>
      <c r="F5" s="80">
        <v>0</v>
      </c>
      <c r="G5" s="80" t="s">
        <v>1</v>
      </c>
      <c r="H5" s="80"/>
      <c r="I5" s="80"/>
      <c r="J5" s="81">
        <v>0</v>
      </c>
      <c r="K5" s="78" t="s">
        <v>123</v>
      </c>
      <c r="L5" s="78" t="s">
        <v>2</v>
      </c>
      <c r="M5" s="78" t="s">
        <v>3</v>
      </c>
    </row>
    <row r="6" spans="2:13" x14ac:dyDescent="0.35">
      <c r="B6" s="82" t="s">
        <v>120</v>
      </c>
      <c r="C6" s="82"/>
      <c r="D6" s="82" t="s">
        <v>122</v>
      </c>
      <c r="E6" s="83">
        <v>1</v>
      </c>
      <c r="F6" s="83" t="s">
        <v>131</v>
      </c>
      <c r="G6" s="83">
        <v>4</v>
      </c>
      <c r="H6" s="83" t="s">
        <v>132</v>
      </c>
      <c r="I6" s="84">
        <v>7</v>
      </c>
      <c r="J6" s="83">
        <v>8</v>
      </c>
      <c r="K6" s="82" t="s">
        <v>122</v>
      </c>
      <c r="L6" s="82">
        <v>0</v>
      </c>
      <c r="M6" s="82">
        <v>0</v>
      </c>
    </row>
    <row r="7" spans="2:13" x14ac:dyDescent="0.35">
      <c r="B7" s="85">
        <v>1070</v>
      </c>
      <c r="C7" s="86" t="s">
        <v>4</v>
      </c>
      <c r="D7" s="86">
        <v>260.43174399999998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-260.43174399999998</v>
      </c>
      <c r="K7" s="77">
        <v>0</v>
      </c>
      <c r="L7" s="77">
        <v>0</v>
      </c>
      <c r="M7" s="77">
        <v>0</v>
      </c>
    </row>
    <row r="8" spans="2:13" x14ac:dyDescent="0.35">
      <c r="B8" s="87">
        <v>1120</v>
      </c>
      <c r="C8" s="88" t="s">
        <v>5</v>
      </c>
      <c r="D8" s="88">
        <v>6000</v>
      </c>
      <c r="E8" s="13">
        <v>0</v>
      </c>
      <c r="F8" s="13">
        <v>0</v>
      </c>
      <c r="G8" s="13">
        <v>0</v>
      </c>
      <c r="H8" s="13">
        <v>1600</v>
      </c>
      <c r="I8" s="13">
        <v>0</v>
      </c>
      <c r="J8" s="13">
        <v>0</v>
      </c>
      <c r="K8" s="13">
        <v>7600</v>
      </c>
      <c r="L8" s="13">
        <v>0</v>
      </c>
      <c r="M8" s="13">
        <v>7600</v>
      </c>
    </row>
    <row r="9" spans="2:13" x14ac:dyDescent="0.35">
      <c r="B9" s="87">
        <v>1200</v>
      </c>
      <c r="C9" s="88" t="s">
        <v>6</v>
      </c>
      <c r="D9" s="88">
        <v>3600</v>
      </c>
      <c r="E9" s="13">
        <v>0</v>
      </c>
      <c r="F9" s="13">
        <v>0</v>
      </c>
      <c r="G9" s="13">
        <v>-1330</v>
      </c>
      <c r="H9" s="13">
        <v>0</v>
      </c>
      <c r="I9" s="13">
        <v>0</v>
      </c>
      <c r="J9" s="13">
        <v>0</v>
      </c>
      <c r="K9" s="13">
        <v>2270</v>
      </c>
      <c r="L9" s="13">
        <v>0</v>
      </c>
      <c r="M9" s="13">
        <v>2270</v>
      </c>
    </row>
    <row r="10" spans="2:13" x14ac:dyDescent="0.35">
      <c r="B10" s="87">
        <v>1400</v>
      </c>
      <c r="C10" s="88" t="s">
        <v>7</v>
      </c>
      <c r="D10" s="88">
        <v>250</v>
      </c>
      <c r="E10" s="13">
        <v>0</v>
      </c>
      <c r="F10" s="13">
        <v>90</v>
      </c>
      <c r="G10" s="13">
        <v>0</v>
      </c>
      <c r="H10" s="13">
        <v>0</v>
      </c>
      <c r="I10" s="13">
        <v>0</v>
      </c>
      <c r="J10" s="13">
        <v>0</v>
      </c>
      <c r="K10" s="13">
        <v>340</v>
      </c>
      <c r="L10" s="13">
        <v>0</v>
      </c>
      <c r="M10" s="13">
        <v>340</v>
      </c>
    </row>
    <row r="11" spans="2:13" x14ac:dyDescent="0.35">
      <c r="B11" s="87">
        <v>1440</v>
      </c>
      <c r="C11" s="88" t="s">
        <v>8</v>
      </c>
      <c r="D11" s="88">
        <v>1350</v>
      </c>
      <c r="E11" s="13">
        <v>0</v>
      </c>
      <c r="F11" s="13">
        <v>270</v>
      </c>
      <c r="G11" s="13">
        <v>0</v>
      </c>
      <c r="H11" s="13">
        <v>0</v>
      </c>
      <c r="I11" s="13">
        <v>0</v>
      </c>
      <c r="J11" s="13">
        <v>0</v>
      </c>
      <c r="K11" s="13">
        <v>1620</v>
      </c>
      <c r="L11" s="13">
        <v>0</v>
      </c>
      <c r="M11" s="13">
        <v>1620</v>
      </c>
    </row>
    <row r="12" spans="2:13" x14ac:dyDescent="0.35">
      <c r="B12" s="87">
        <v>1500</v>
      </c>
      <c r="C12" s="88" t="s">
        <v>9</v>
      </c>
      <c r="D12" s="88">
        <v>470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470</v>
      </c>
      <c r="L12" s="13">
        <v>0</v>
      </c>
      <c r="M12" s="13">
        <v>470</v>
      </c>
    </row>
    <row r="13" spans="2:13" x14ac:dyDescent="0.35">
      <c r="B13" s="87">
        <v>1505</v>
      </c>
      <c r="C13" s="88" t="s">
        <v>10</v>
      </c>
      <c r="D13" s="88">
        <v>-40</v>
      </c>
      <c r="E13" s="13">
        <v>0</v>
      </c>
      <c r="F13" s="13">
        <v>16.5</v>
      </c>
      <c r="G13" s="13">
        <v>0</v>
      </c>
      <c r="H13" s="13">
        <v>0</v>
      </c>
      <c r="I13" s="13">
        <v>0</v>
      </c>
      <c r="J13" s="13">
        <v>0</v>
      </c>
      <c r="K13" s="13">
        <v>-23.5</v>
      </c>
      <c r="L13" s="13">
        <v>0</v>
      </c>
      <c r="M13" s="13">
        <v>-23.5</v>
      </c>
    </row>
    <row r="14" spans="2:13" x14ac:dyDescent="0.35">
      <c r="B14" s="87">
        <v>1702</v>
      </c>
      <c r="C14" s="88" t="s">
        <v>11</v>
      </c>
      <c r="D14" s="88">
        <v>20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20</v>
      </c>
      <c r="L14" s="13">
        <v>0</v>
      </c>
      <c r="M14" s="13">
        <v>20</v>
      </c>
    </row>
    <row r="15" spans="2:13" x14ac:dyDescent="0.35">
      <c r="B15" s="87">
        <v>1810</v>
      </c>
      <c r="C15" s="88" t="s">
        <v>12</v>
      </c>
      <c r="D15" s="88">
        <v>1400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1400</v>
      </c>
      <c r="L15" s="13">
        <v>0</v>
      </c>
      <c r="M15" s="13">
        <v>1400</v>
      </c>
    </row>
    <row r="16" spans="2:13" x14ac:dyDescent="0.35">
      <c r="B16" s="87">
        <v>2000</v>
      </c>
      <c r="C16" s="88" t="s">
        <v>13</v>
      </c>
      <c r="D16" s="88">
        <v>-2500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-2500</v>
      </c>
      <c r="L16" s="13">
        <v>0</v>
      </c>
      <c r="M16" s="13">
        <v>-2500</v>
      </c>
    </row>
    <row r="17" spans="2:13" x14ac:dyDescent="0.35">
      <c r="B17" s="87">
        <v>2050</v>
      </c>
      <c r="C17" s="88" t="s">
        <v>14</v>
      </c>
      <c r="D17" s="88">
        <v>-1400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-2007.2703200000001</v>
      </c>
      <c r="K17" s="13">
        <v>-3407.2703200000001</v>
      </c>
      <c r="L17" s="13">
        <v>0</v>
      </c>
      <c r="M17" s="13">
        <v>-3407.2703200000001</v>
      </c>
    </row>
    <row r="18" spans="2:13" x14ac:dyDescent="0.35">
      <c r="B18" s="87">
        <v>2120</v>
      </c>
      <c r="C18" s="88" t="s">
        <v>15</v>
      </c>
      <c r="D18" s="88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-85.630525760000097</v>
      </c>
      <c r="K18" s="13">
        <v>-85.630525760000097</v>
      </c>
      <c r="L18" s="13">
        <v>0</v>
      </c>
      <c r="M18" s="13">
        <v>-85.630525760000097</v>
      </c>
    </row>
    <row r="19" spans="2:13" x14ac:dyDescent="0.35">
      <c r="B19" s="87">
        <v>2185</v>
      </c>
      <c r="C19" s="88" t="s">
        <v>16</v>
      </c>
      <c r="D19" s="88">
        <v>-400</v>
      </c>
      <c r="E19" s="13">
        <v>0</v>
      </c>
      <c r="F19" s="13">
        <v>0</v>
      </c>
      <c r="G19" s="13">
        <v>0</v>
      </c>
      <c r="H19" s="13">
        <v>-30</v>
      </c>
      <c r="I19" s="13">
        <v>0</v>
      </c>
      <c r="J19" s="13">
        <v>0</v>
      </c>
      <c r="K19" s="13">
        <v>-430</v>
      </c>
      <c r="L19" s="13">
        <v>0</v>
      </c>
      <c r="M19" s="13">
        <v>-430</v>
      </c>
    </row>
    <row r="20" spans="2:13" x14ac:dyDescent="0.35">
      <c r="B20" s="87">
        <v>2200</v>
      </c>
      <c r="C20" s="88" t="s">
        <v>17</v>
      </c>
      <c r="D20" s="88">
        <v>-4850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-4850</v>
      </c>
      <c r="L20" s="13">
        <v>0</v>
      </c>
      <c r="M20" s="13">
        <v>-4850</v>
      </c>
    </row>
    <row r="21" spans="2:13" x14ac:dyDescent="0.35">
      <c r="B21" s="87">
        <v>2380</v>
      </c>
      <c r="C21" s="88" t="s">
        <v>18</v>
      </c>
      <c r="D21" s="88">
        <v>-549.81174400000054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-549.81174400000054</v>
      </c>
      <c r="L21" s="13">
        <v>0</v>
      </c>
      <c r="M21" s="13">
        <v>-549.81174400000054</v>
      </c>
    </row>
    <row r="22" spans="2:13" x14ac:dyDescent="0.35">
      <c r="B22" s="87">
        <v>2400</v>
      </c>
      <c r="C22" s="88" t="s">
        <v>19</v>
      </c>
      <c r="D22" s="88">
        <v>-350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-350</v>
      </c>
      <c r="L22" s="13">
        <v>0</v>
      </c>
      <c r="M22" s="13">
        <v>-350</v>
      </c>
    </row>
    <row r="23" spans="2:13" x14ac:dyDescent="0.35">
      <c r="B23" s="87">
        <v>2500</v>
      </c>
      <c r="C23" s="88" t="s">
        <v>20</v>
      </c>
      <c r="D23" s="88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-256.36117023999998</v>
      </c>
      <c r="K23" s="13">
        <v>-256.36117023999998</v>
      </c>
      <c r="L23" s="13">
        <v>0</v>
      </c>
      <c r="M23" s="13">
        <v>-256.36117023999998</v>
      </c>
    </row>
    <row r="24" spans="2:13" x14ac:dyDescent="0.35">
      <c r="B24" s="87">
        <v>2770</v>
      </c>
      <c r="C24" s="88" t="s">
        <v>21</v>
      </c>
      <c r="D24" s="88">
        <v>-50</v>
      </c>
      <c r="E24" s="13">
        <v>-71.697000000000031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-121.69700000000003</v>
      </c>
      <c r="L24" s="13">
        <v>0</v>
      </c>
      <c r="M24" s="13">
        <v>-121.69700000000003</v>
      </c>
    </row>
    <row r="25" spans="2:13" x14ac:dyDescent="0.35">
      <c r="B25" s="87">
        <v>2780</v>
      </c>
      <c r="C25" s="88" t="s">
        <v>22</v>
      </c>
      <c r="D25" s="88">
        <v>-45.12</v>
      </c>
      <c r="E25" s="13">
        <v>-30.969239999999992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-76.08923999999999</v>
      </c>
      <c r="L25" s="13">
        <v>0</v>
      </c>
      <c r="M25" s="13">
        <v>-76.08923999999999</v>
      </c>
    </row>
    <row r="26" spans="2:13" x14ac:dyDescent="0.35">
      <c r="B26" s="87">
        <v>2930</v>
      </c>
      <c r="C26" s="88" t="s">
        <v>23</v>
      </c>
      <c r="D26" s="88">
        <v>-18</v>
      </c>
      <c r="E26" s="13">
        <v>-12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-30</v>
      </c>
      <c r="L26" s="13">
        <v>0</v>
      </c>
      <c r="M26" s="13">
        <v>-30</v>
      </c>
    </row>
    <row r="27" spans="2:13" x14ac:dyDescent="0.35">
      <c r="B27" s="87">
        <v>2940</v>
      </c>
      <c r="C27" s="88" t="s">
        <v>24</v>
      </c>
      <c r="D27" s="88">
        <v>-495</v>
      </c>
      <c r="E27" s="13">
        <v>-44.64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-539.64</v>
      </c>
      <c r="L27" s="13">
        <v>0</v>
      </c>
      <c r="M27" s="13">
        <v>-539.64</v>
      </c>
    </row>
    <row r="28" spans="2:13" x14ac:dyDescent="0.35">
      <c r="B28" s="87">
        <v>2990</v>
      </c>
      <c r="C28" s="88" t="s">
        <v>25</v>
      </c>
      <c r="D28" s="88">
        <v>-500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-500</v>
      </c>
      <c r="L28" s="13">
        <v>0</v>
      </c>
      <c r="M28" s="13">
        <v>-500</v>
      </c>
    </row>
    <row r="29" spans="2:13" x14ac:dyDescent="0.35">
      <c r="B29" s="87">
        <v>3000</v>
      </c>
      <c r="C29" s="88" t="s">
        <v>26</v>
      </c>
      <c r="D29" s="88">
        <v>-15000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-15000</v>
      </c>
      <c r="L29" s="13">
        <v>-15000</v>
      </c>
      <c r="M29" s="13">
        <v>0</v>
      </c>
    </row>
    <row r="30" spans="2:13" x14ac:dyDescent="0.35">
      <c r="B30" s="87">
        <v>3807</v>
      </c>
      <c r="C30" s="88" t="s">
        <v>27</v>
      </c>
      <c r="D30" s="88">
        <v>-200</v>
      </c>
      <c r="E30" s="13">
        <v>0</v>
      </c>
      <c r="F30" s="13">
        <v>0</v>
      </c>
      <c r="G30" s="13">
        <v>0</v>
      </c>
      <c r="H30" s="13">
        <v>0</v>
      </c>
      <c r="I30" s="13">
        <v>200</v>
      </c>
      <c r="J30" s="13">
        <v>0</v>
      </c>
      <c r="K30" s="13">
        <v>0</v>
      </c>
      <c r="L30" s="13">
        <v>0</v>
      </c>
      <c r="M30" s="13">
        <v>0</v>
      </c>
    </row>
    <row r="31" spans="2:13" x14ac:dyDescent="0.35">
      <c r="B31" s="87">
        <v>3805</v>
      </c>
      <c r="C31" s="88" t="s">
        <v>28</v>
      </c>
      <c r="D31" s="88">
        <v>-120</v>
      </c>
      <c r="E31" s="13">
        <v>0</v>
      </c>
      <c r="F31" s="13">
        <v>0</v>
      </c>
      <c r="G31" s="13">
        <v>120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</row>
    <row r="32" spans="2:13" x14ac:dyDescent="0.35">
      <c r="B32" s="87">
        <v>4290</v>
      </c>
      <c r="C32" s="88" t="s">
        <v>29</v>
      </c>
      <c r="D32" s="88">
        <v>0</v>
      </c>
      <c r="E32" s="13">
        <v>0</v>
      </c>
      <c r="F32" s="13">
        <v>-270</v>
      </c>
      <c r="G32" s="13">
        <v>0</v>
      </c>
      <c r="H32" s="13">
        <v>0</v>
      </c>
      <c r="I32" s="13">
        <v>0</v>
      </c>
      <c r="J32" s="13">
        <v>0</v>
      </c>
      <c r="K32" s="13">
        <v>-270</v>
      </c>
      <c r="L32" s="13">
        <v>-270</v>
      </c>
      <c r="M32" s="13">
        <v>0</v>
      </c>
    </row>
    <row r="33" spans="2:13" x14ac:dyDescent="0.35">
      <c r="B33" s="87">
        <v>4300</v>
      </c>
      <c r="C33" s="88" t="s">
        <v>30</v>
      </c>
      <c r="D33" s="88">
        <v>4500</v>
      </c>
      <c r="E33" s="13">
        <v>0</v>
      </c>
      <c r="F33" s="13">
        <v>-90</v>
      </c>
      <c r="G33" s="13">
        <v>0</v>
      </c>
      <c r="H33" s="13">
        <v>0</v>
      </c>
      <c r="I33" s="13">
        <v>0</v>
      </c>
      <c r="J33" s="13">
        <v>0</v>
      </c>
      <c r="K33" s="13">
        <v>4410</v>
      </c>
      <c r="L33" s="13">
        <v>4410</v>
      </c>
      <c r="M33" s="13">
        <v>0</v>
      </c>
    </row>
    <row r="34" spans="2:13" x14ac:dyDescent="0.35">
      <c r="B34" s="87">
        <v>5000</v>
      </c>
      <c r="C34" s="88" t="s">
        <v>31</v>
      </c>
      <c r="D34" s="88">
        <v>4485</v>
      </c>
      <c r="E34" s="13">
        <v>12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4497</v>
      </c>
      <c r="L34" s="13">
        <v>4497</v>
      </c>
      <c r="M34" s="13">
        <v>0</v>
      </c>
    </row>
    <row r="35" spans="2:13" x14ac:dyDescent="0.35">
      <c r="B35" s="87">
        <v>5180</v>
      </c>
      <c r="C35" s="88" t="s">
        <v>119</v>
      </c>
      <c r="D35" s="88">
        <v>495</v>
      </c>
      <c r="E35" s="13">
        <v>44.64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539.64</v>
      </c>
      <c r="L35" s="13">
        <v>539.64</v>
      </c>
      <c r="M35" s="13">
        <v>0</v>
      </c>
    </row>
    <row r="36" spans="2:13" x14ac:dyDescent="0.35">
      <c r="B36" s="87">
        <v>5400</v>
      </c>
      <c r="C36" s="88" t="s">
        <v>32</v>
      </c>
      <c r="D36" s="88">
        <v>607.5</v>
      </c>
      <c r="E36" s="13">
        <v>102.66624000000002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710.16624000000002</v>
      </c>
      <c r="L36" s="13">
        <v>710.16624000000002</v>
      </c>
      <c r="M36" s="13">
        <v>0</v>
      </c>
    </row>
    <row r="37" spans="2:13" x14ac:dyDescent="0.35">
      <c r="B37" s="87">
        <v>6000</v>
      </c>
      <c r="C37" s="88" t="s">
        <v>33</v>
      </c>
      <c r="D37" s="88">
        <v>0</v>
      </c>
      <c r="E37" s="13">
        <v>0</v>
      </c>
      <c r="F37" s="13">
        <v>0</v>
      </c>
      <c r="G37" s="13">
        <v>990</v>
      </c>
      <c r="H37" s="13">
        <v>300</v>
      </c>
      <c r="I37" s="13">
        <v>0</v>
      </c>
      <c r="J37" s="13">
        <v>0</v>
      </c>
      <c r="K37" s="13">
        <v>1290</v>
      </c>
      <c r="L37" s="13">
        <v>1290</v>
      </c>
      <c r="M37" s="13">
        <v>0</v>
      </c>
    </row>
    <row r="38" spans="2:13" x14ac:dyDescent="0.35">
      <c r="B38" s="87">
        <v>6050</v>
      </c>
      <c r="C38" s="88" t="s">
        <v>34</v>
      </c>
      <c r="D38" s="88">
        <v>0</v>
      </c>
      <c r="E38" s="13">
        <v>0</v>
      </c>
      <c r="F38" s="13">
        <v>0</v>
      </c>
      <c r="G38" s="13">
        <v>200</v>
      </c>
      <c r="H38" s="13">
        <v>-1900</v>
      </c>
      <c r="I38" s="13">
        <v>0</v>
      </c>
      <c r="J38" s="13">
        <v>0</v>
      </c>
      <c r="K38" s="13">
        <v>-1700</v>
      </c>
      <c r="L38" s="13">
        <v>-1700</v>
      </c>
      <c r="M38" s="13">
        <v>0</v>
      </c>
    </row>
    <row r="39" spans="2:13" x14ac:dyDescent="0.35">
      <c r="B39" s="87">
        <v>7790</v>
      </c>
      <c r="C39" s="88" t="s">
        <v>35</v>
      </c>
      <c r="D39" s="88">
        <v>2250</v>
      </c>
      <c r="E39" s="13">
        <v>0</v>
      </c>
      <c r="F39" s="13">
        <v>0</v>
      </c>
      <c r="G39" s="13">
        <v>0</v>
      </c>
      <c r="H39" s="13">
        <v>30</v>
      </c>
      <c r="I39" s="13">
        <v>0</v>
      </c>
      <c r="J39" s="13">
        <v>0</v>
      </c>
      <c r="K39" s="13">
        <v>2280</v>
      </c>
      <c r="L39" s="13">
        <v>2280</v>
      </c>
      <c r="M39" s="13">
        <v>0</v>
      </c>
    </row>
    <row r="40" spans="2:13" x14ac:dyDescent="0.35">
      <c r="B40" s="87">
        <v>7800</v>
      </c>
      <c r="C40" s="88" t="s">
        <v>36</v>
      </c>
      <c r="D40" s="88">
        <v>0</v>
      </c>
      <c r="E40" s="13">
        <v>0</v>
      </c>
      <c r="F40" s="13">
        <v>0</v>
      </c>
      <c r="G40" s="13">
        <v>20</v>
      </c>
      <c r="H40" s="13">
        <v>0</v>
      </c>
      <c r="I40" s="13">
        <v>0</v>
      </c>
      <c r="J40" s="13">
        <v>0</v>
      </c>
      <c r="K40" s="13">
        <v>20</v>
      </c>
      <c r="L40" s="13">
        <v>20</v>
      </c>
      <c r="M40" s="13">
        <v>0</v>
      </c>
    </row>
    <row r="41" spans="2:13" x14ac:dyDescent="0.35">
      <c r="B41" s="87">
        <v>7830</v>
      </c>
      <c r="C41" s="88" t="s">
        <v>37</v>
      </c>
      <c r="D41" s="88">
        <v>450</v>
      </c>
      <c r="E41" s="13">
        <v>0</v>
      </c>
      <c r="F41" s="13">
        <v>-16.5</v>
      </c>
      <c r="G41" s="13">
        <v>0</v>
      </c>
      <c r="H41" s="13">
        <v>0</v>
      </c>
      <c r="I41" s="13">
        <v>0</v>
      </c>
      <c r="J41" s="13">
        <v>0</v>
      </c>
      <c r="K41" s="13">
        <v>433.5</v>
      </c>
      <c r="L41" s="13">
        <v>433.5</v>
      </c>
      <c r="M41" s="13">
        <v>0</v>
      </c>
    </row>
    <row r="42" spans="2:13" x14ac:dyDescent="0.35">
      <c r="B42" s="87">
        <v>8080</v>
      </c>
      <c r="C42" s="88" t="s">
        <v>38</v>
      </c>
      <c r="D42" s="88">
        <v>0</v>
      </c>
      <c r="E42" s="13">
        <v>0</v>
      </c>
      <c r="F42" s="13">
        <v>0</v>
      </c>
      <c r="G42" s="13">
        <v>0</v>
      </c>
      <c r="H42" s="13">
        <v>0</v>
      </c>
      <c r="I42" s="13">
        <v>100</v>
      </c>
      <c r="J42" s="13">
        <v>0</v>
      </c>
      <c r="K42" s="13">
        <v>100</v>
      </c>
      <c r="L42" s="13">
        <v>100</v>
      </c>
      <c r="M42" s="13">
        <v>0</v>
      </c>
    </row>
    <row r="43" spans="2:13" x14ac:dyDescent="0.35">
      <c r="B43" s="87">
        <v>8150</v>
      </c>
      <c r="C43" s="88" t="s">
        <v>39</v>
      </c>
      <c r="D43" s="88">
        <v>0</v>
      </c>
      <c r="E43" s="13">
        <v>0</v>
      </c>
      <c r="F43" s="13">
        <v>0</v>
      </c>
      <c r="G43" s="13">
        <v>0</v>
      </c>
      <c r="H43" s="13">
        <v>0</v>
      </c>
      <c r="I43" s="13">
        <v>-500</v>
      </c>
      <c r="J43" s="13">
        <v>0</v>
      </c>
      <c r="K43" s="13">
        <v>-500</v>
      </c>
      <c r="L43" s="13">
        <v>-500</v>
      </c>
      <c r="M43" s="13">
        <v>0</v>
      </c>
    </row>
    <row r="44" spans="2:13" x14ac:dyDescent="0.35">
      <c r="B44" s="87">
        <v>8075</v>
      </c>
      <c r="C44" s="88" t="s">
        <v>44</v>
      </c>
      <c r="D44" s="88"/>
      <c r="E44" s="13"/>
      <c r="F44" s="13"/>
      <c r="G44" s="13"/>
      <c r="H44" s="13"/>
      <c r="I44" s="13">
        <v>200</v>
      </c>
      <c r="J44" s="13"/>
      <c r="K44" s="13">
        <v>200</v>
      </c>
      <c r="L44" s="13">
        <v>200</v>
      </c>
      <c r="M44" s="13"/>
    </row>
    <row r="45" spans="2:13" x14ac:dyDescent="0.35">
      <c r="B45" s="87">
        <v>8170</v>
      </c>
      <c r="C45" s="88" t="s">
        <v>40</v>
      </c>
      <c r="D45" s="88">
        <v>380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380</v>
      </c>
      <c r="L45" s="13">
        <v>380</v>
      </c>
      <c r="M45" s="13">
        <v>0</v>
      </c>
    </row>
    <row r="46" spans="2:13" x14ac:dyDescent="0.35">
      <c r="B46" s="87">
        <v>8600</v>
      </c>
      <c r="C46" s="88" t="s">
        <v>41</v>
      </c>
      <c r="D46" s="88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256.36117023999998</v>
      </c>
      <c r="K46" s="13">
        <v>256.36117023999998</v>
      </c>
      <c r="L46" s="13">
        <v>256.36117023999998</v>
      </c>
      <c r="M46" s="13">
        <v>0</v>
      </c>
    </row>
    <row r="47" spans="2:13" x14ac:dyDescent="0.35">
      <c r="B47" s="87">
        <v>8620</v>
      </c>
      <c r="C47" s="88" t="s">
        <v>42</v>
      </c>
      <c r="D47" s="88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346.06226976000005</v>
      </c>
      <c r="K47" s="13">
        <v>346.06226976000005</v>
      </c>
      <c r="L47" s="13">
        <v>346.06226976000005</v>
      </c>
      <c r="M47" s="13">
        <v>0</v>
      </c>
    </row>
    <row r="48" spans="2:13" x14ac:dyDescent="0.35">
      <c r="B48" s="87">
        <v>8960</v>
      </c>
      <c r="C48" s="88" t="s">
        <v>43</v>
      </c>
      <c r="D48" s="88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2007.2703200000001</v>
      </c>
      <c r="K48" s="13">
        <v>2007.2703200000001</v>
      </c>
      <c r="L48" s="13">
        <v>2007.2703200000001</v>
      </c>
      <c r="M48" s="13">
        <v>0</v>
      </c>
    </row>
    <row r="49" spans="2:13" x14ac:dyDescent="0.35">
      <c r="B49" s="87">
        <v>0</v>
      </c>
      <c r="C49" s="88" t="s">
        <v>0</v>
      </c>
      <c r="D49" s="88">
        <v>0</v>
      </c>
      <c r="E49" s="13">
        <v>1.4210854715202004E-14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1.1368683772161603E-13</v>
      </c>
    </row>
  </sheetData>
  <pageMargins left="0.75" right="0.75" top="1" bottom="1" header="0.5" footer="0.5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65"/>
  <sheetViews>
    <sheetView showGridLines="0" showZeros="0" tabSelected="1" workbookViewId="0">
      <selection activeCell="B2" sqref="B2"/>
    </sheetView>
  </sheetViews>
  <sheetFormatPr defaultColWidth="11.3984375" defaultRowHeight="13.5" x14ac:dyDescent="0.35"/>
  <cols>
    <col min="1" max="1" width="4.69921875" style="2" customWidth="1"/>
    <col min="2" max="2" width="5.59765625" style="12" customWidth="1"/>
    <col min="3" max="3" width="28.09765625" style="2" customWidth="1"/>
    <col min="4" max="4" width="10.296875" style="2" bestFit="1" customWidth="1"/>
    <col min="5" max="9" width="7.69921875" style="2" customWidth="1"/>
    <col min="10" max="10" width="9.09765625" style="2" bestFit="1" customWidth="1"/>
    <col min="11" max="12" width="10.296875" style="2" bestFit="1" customWidth="1"/>
    <col min="13" max="13" width="7.69921875" style="2" customWidth="1"/>
    <col min="14" max="16384" width="11.3984375" style="2"/>
  </cols>
  <sheetData>
    <row r="2" spans="2:13" x14ac:dyDescent="0.35">
      <c r="B2" s="76" t="s">
        <v>135</v>
      </c>
    </row>
    <row r="4" spans="2:13" hidden="1" x14ac:dyDescent="0.35">
      <c r="B4" s="2" t="s">
        <v>115</v>
      </c>
      <c r="D4" s="11">
        <v>0.25</v>
      </c>
    </row>
    <row r="6" spans="2:13" x14ac:dyDescent="0.35">
      <c r="B6" s="78" t="s">
        <v>101</v>
      </c>
      <c r="C6" s="78" t="s">
        <v>101</v>
      </c>
      <c r="D6" s="78" t="s">
        <v>121</v>
      </c>
      <c r="E6" s="79">
        <v>0</v>
      </c>
      <c r="F6" s="80">
        <v>0</v>
      </c>
      <c r="G6" s="80" t="s">
        <v>1</v>
      </c>
      <c r="H6" s="80"/>
      <c r="I6" s="80"/>
      <c r="J6" s="81">
        <v>0</v>
      </c>
      <c r="K6" s="78" t="s">
        <v>123</v>
      </c>
      <c r="L6" s="78" t="s">
        <v>2</v>
      </c>
      <c r="M6" s="78" t="s">
        <v>3</v>
      </c>
    </row>
    <row r="7" spans="2:13" x14ac:dyDescent="0.35">
      <c r="B7" s="82" t="s">
        <v>120</v>
      </c>
      <c r="C7" s="82"/>
      <c r="D7" s="82" t="s">
        <v>122</v>
      </c>
      <c r="E7" s="83">
        <v>1</v>
      </c>
      <c r="F7" s="83" t="s">
        <v>131</v>
      </c>
      <c r="G7" s="83">
        <v>4</v>
      </c>
      <c r="H7" s="83" t="s">
        <v>132</v>
      </c>
      <c r="I7" s="84">
        <v>7</v>
      </c>
      <c r="J7" s="83">
        <v>8</v>
      </c>
      <c r="K7" s="82" t="s">
        <v>122</v>
      </c>
      <c r="L7" s="82">
        <v>0</v>
      </c>
      <c r="M7" s="82">
        <v>0</v>
      </c>
    </row>
    <row r="8" spans="2:13" x14ac:dyDescent="0.35">
      <c r="B8" s="85">
        <v>1070</v>
      </c>
      <c r="C8" s="86" t="s">
        <v>4</v>
      </c>
      <c r="D8" s="86">
        <f>-H146</f>
        <v>260.43174399999998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f>-D8</f>
        <v>-260.43174399999998</v>
      </c>
      <c r="K8" s="77">
        <f>SUM(D8:J8)</f>
        <v>0</v>
      </c>
      <c r="L8" s="77">
        <v>0</v>
      </c>
      <c r="M8" s="77">
        <f>+K8</f>
        <v>0</v>
      </c>
    </row>
    <row r="9" spans="2:13" x14ac:dyDescent="0.35">
      <c r="B9" s="87">
        <v>1120</v>
      </c>
      <c r="C9" s="88" t="s">
        <v>5</v>
      </c>
      <c r="D9" s="88">
        <v>6000</v>
      </c>
      <c r="E9" s="13">
        <v>0</v>
      </c>
      <c r="F9" s="13">
        <v>0</v>
      </c>
      <c r="G9" s="13">
        <v>0</v>
      </c>
      <c r="H9" s="13">
        <v>1600</v>
      </c>
      <c r="I9" s="13">
        <v>0</v>
      </c>
      <c r="J9" s="13">
        <v>0</v>
      </c>
      <c r="K9" s="13">
        <f>SUM(D9:J9)</f>
        <v>7600</v>
      </c>
      <c r="L9" s="13">
        <v>0</v>
      </c>
      <c r="M9" s="13">
        <f>+K9</f>
        <v>7600</v>
      </c>
    </row>
    <row r="10" spans="2:13" x14ac:dyDescent="0.35">
      <c r="B10" s="87">
        <v>1200</v>
      </c>
      <c r="C10" s="88" t="s">
        <v>6</v>
      </c>
      <c r="D10" s="88">
        <v>3600</v>
      </c>
      <c r="E10" s="13">
        <v>0</v>
      </c>
      <c r="F10" s="13">
        <v>0</v>
      </c>
      <c r="G10" s="13">
        <v>-1330</v>
      </c>
      <c r="H10" s="13">
        <v>0</v>
      </c>
      <c r="I10" s="13">
        <v>0</v>
      </c>
      <c r="J10" s="13">
        <v>0</v>
      </c>
      <c r="K10" s="13">
        <f t="shared" ref="K10:K49" si="0">SUM(D10:J10)</f>
        <v>2270</v>
      </c>
      <c r="L10" s="13">
        <v>0</v>
      </c>
      <c r="M10" s="13">
        <f t="shared" ref="M10:M29" si="1">+K10</f>
        <v>2270</v>
      </c>
    </row>
    <row r="11" spans="2:13" x14ac:dyDescent="0.35">
      <c r="B11" s="87">
        <v>1400</v>
      </c>
      <c r="C11" s="88" t="s">
        <v>7</v>
      </c>
      <c r="D11" s="88">
        <v>250</v>
      </c>
      <c r="E11" s="13">
        <v>0</v>
      </c>
      <c r="F11" s="13">
        <v>90</v>
      </c>
      <c r="G11" s="13">
        <v>0</v>
      </c>
      <c r="H11" s="13">
        <v>0</v>
      </c>
      <c r="I11" s="13">
        <v>0</v>
      </c>
      <c r="J11" s="13">
        <v>0</v>
      </c>
      <c r="K11" s="13">
        <f t="shared" si="0"/>
        <v>340</v>
      </c>
      <c r="L11" s="13">
        <v>0</v>
      </c>
      <c r="M11" s="13">
        <f t="shared" si="1"/>
        <v>340</v>
      </c>
    </row>
    <row r="12" spans="2:13" x14ac:dyDescent="0.35">
      <c r="B12" s="87">
        <v>1440</v>
      </c>
      <c r="C12" s="88" t="s">
        <v>8</v>
      </c>
      <c r="D12" s="88">
        <v>1350</v>
      </c>
      <c r="E12" s="13">
        <v>0</v>
      </c>
      <c r="F12" s="13">
        <v>270</v>
      </c>
      <c r="G12" s="13">
        <v>0</v>
      </c>
      <c r="H12" s="13">
        <v>0</v>
      </c>
      <c r="I12" s="13">
        <v>0</v>
      </c>
      <c r="J12" s="13">
        <v>0</v>
      </c>
      <c r="K12" s="13">
        <f t="shared" si="0"/>
        <v>1620</v>
      </c>
      <c r="L12" s="13">
        <v>0</v>
      </c>
      <c r="M12" s="13">
        <f t="shared" si="1"/>
        <v>1620</v>
      </c>
    </row>
    <row r="13" spans="2:13" x14ac:dyDescent="0.35">
      <c r="B13" s="87">
        <v>1500</v>
      </c>
      <c r="C13" s="88" t="s">
        <v>9</v>
      </c>
      <c r="D13" s="88">
        <v>470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470</v>
      </c>
      <c r="L13" s="13">
        <v>0</v>
      </c>
      <c r="M13" s="13">
        <f t="shared" si="1"/>
        <v>470</v>
      </c>
    </row>
    <row r="14" spans="2:13" x14ac:dyDescent="0.35">
      <c r="B14" s="87">
        <v>1505</v>
      </c>
      <c r="C14" s="88" t="s">
        <v>10</v>
      </c>
      <c r="D14" s="88">
        <v>-40</v>
      </c>
      <c r="E14" s="13">
        <v>0</v>
      </c>
      <c r="F14" s="13">
        <v>16.5</v>
      </c>
      <c r="G14" s="13">
        <v>0</v>
      </c>
      <c r="H14" s="13">
        <v>0</v>
      </c>
      <c r="I14" s="13">
        <v>0</v>
      </c>
      <c r="J14" s="13">
        <v>0</v>
      </c>
      <c r="K14" s="13">
        <f t="shared" si="0"/>
        <v>-23.5</v>
      </c>
      <c r="L14" s="13">
        <v>0</v>
      </c>
      <c r="M14" s="13">
        <f t="shared" si="1"/>
        <v>-23.5</v>
      </c>
    </row>
    <row r="15" spans="2:13" x14ac:dyDescent="0.35">
      <c r="B15" s="87">
        <v>1702</v>
      </c>
      <c r="C15" s="88" t="s">
        <v>11</v>
      </c>
      <c r="D15" s="88">
        <v>20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f t="shared" si="0"/>
        <v>20</v>
      </c>
      <c r="L15" s="13">
        <v>0</v>
      </c>
      <c r="M15" s="13">
        <f t="shared" si="1"/>
        <v>20</v>
      </c>
    </row>
    <row r="16" spans="2:13" x14ac:dyDescent="0.35">
      <c r="B16" s="87">
        <v>1810</v>
      </c>
      <c r="C16" s="88" t="s">
        <v>12</v>
      </c>
      <c r="D16" s="88">
        <v>1400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f t="shared" si="0"/>
        <v>1400</v>
      </c>
      <c r="L16" s="13">
        <v>0</v>
      </c>
      <c r="M16" s="13">
        <f t="shared" si="1"/>
        <v>1400</v>
      </c>
    </row>
    <row r="17" spans="2:13" x14ac:dyDescent="0.35">
      <c r="B17" s="87">
        <v>2000</v>
      </c>
      <c r="C17" s="88" t="s">
        <v>13</v>
      </c>
      <c r="D17" s="88">
        <v>-2500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f t="shared" si="0"/>
        <v>-2500</v>
      </c>
      <c r="L17" s="13">
        <v>0</v>
      </c>
      <c r="M17" s="13">
        <f t="shared" si="1"/>
        <v>-2500</v>
      </c>
    </row>
    <row r="18" spans="2:13" x14ac:dyDescent="0.35">
      <c r="B18" s="87">
        <v>2050</v>
      </c>
      <c r="C18" s="88" t="s">
        <v>14</v>
      </c>
      <c r="D18" s="88">
        <v>-1400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>-G162</f>
        <v>-1907.2703200000001</v>
      </c>
      <c r="K18" s="13">
        <f t="shared" si="0"/>
        <v>-3307.2703200000001</v>
      </c>
      <c r="L18" s="13">
        <v>0</v>
      </c>
      <c r="M18" s="13">
        <f t="shared" si="1"/>
        <v>-3307.2703200000001</v>
      </c>
    </row>
    <row r="19" spans="2:13" x14ac:dyDescent="0.35">
      <c r="B19" s="87">
        <v>2120</v>
      </c>
      <c r="C19" s="88" t="s">
        <v>15</v>
      </c>
      <c r="D19" s="88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f>-I146</f>
        <v>-85.630525760000097</v>
      </c>
      <c r="K19" s="13">
        <f t="shared" si="0"/>
        <v>-85.630525760000097</v>
      </c>
      <c r="L19" s="13">
        <v>0</v>
      </c>
      <c r="M19" s="13">
        <f t="shared" si="1"/>
        <v>-85.630525760000097</v>
      </c>
    </row>
    <row r="20" spans="2:13" x14ac:dyDescent="0.35">
      <c r="B20" s="87">
        <v>2185</v>
      </c>
      <c r="C20" s="88" t="s">
        <v>16</v>
      </c>
      <c r="D20" s="88">
        <v>-400</v>
      </c>
      <c r="E20" s="13">
        <v>0</v>
      </c>
      <c r="F20" s="13">
        <v>0</v>
      </c>
      <c r="G20" s="13">
        <v>0</v>
      </c>
      <c r="H20" s="13">
        <v>-30</v>
      </c>
      <c r="I20" s="13">
        <v>0</v>
      </c>
      <c r="J20" s="13">
        <v>0</v>
      </c>
      <c r="K20" s="13">
        <f t="shared" si="0"/>
        <v>-430</v>
      </c>
      <c r="L20" s="13">
        <v>0</v>
      </c>
      <c r="M20" s="13">
        <f t="shared" si="1"/>
        <v>-430</v>
      </c>
    </row>
    <row r="21" spans="2:13" x14ac:dyDescent="0.35">
      <c r="B21" s="87">
        <v>2200</v>
      </c>
      <c r="C21" s="88" t="s">
        <v>17</v>
      </c>
      <c r="D21" s="88">
        <v>-4850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f t="shared" si="0"/>
        <v>-4850</v>
      </c>
      <c r="L21" s="13">
        <v>0</v>
      </c>
      <c r="M21" s="13">
        <f t="shared" si="1"/>
        <v>-4850</v>
      </c>
    </row>
    <row r="22" spans="2:13" x14ac:dyDescent="0.35">
      <c r="B22" s="87">
        <v>2380</v>
      </c>
      <c r="C22" s="88" t="s">
        <v>18</v>
      </c>
      <c r="D22" s="88">
        <f>-D54</f>
        <v>-549.81174400000054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f t="shared" si="0"/>
        <v>-549.81174400000054</v>
      </c>
      <c r="L22" s="13">
        <v>0</v>
      </c>
      <c r="M22" s="13">
        <f t="shared" si="1"/>
        <v>-549.81174400000054</v>
      </c>
    </row>
    <row r="23" spans="2:13" x14ac:dyDescent="0.35">
      <c r="B23" s="87">
        <v>2400</v>
      </c>
      <c r="C23" s="88" t="s">
        <v>19</v>
      </c>
      <c r="D23" s="88">
        <v>-350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f t="shared" si="0"/>
        <v>-350</v>
      </c>
      <c r="L23" s="13">
        <v>0</v>
      </c>
      <c r="M23" s="13">
        <f t="shared" si="1"/>
        <v>-350</v>
      </c>
    </row>
    <row r="24" spans="2:13" x14ac:dyDescent="0.35">
      <c r="B24" s="87">
        <v>2500</v>
      </c>
      <c r="C24" s="88" t="s">
        <v>20</v>
      </c>
      <c r="D24" s="88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f>-G156</f>
        <v>-356.36117023999998</v>
      </c>
      <c r="K24" s="13">
        <f t="shared" si="0"/>
        <v>-356.36117023999998</v>
      </c>
      <c r="L24" s="13">
        <v>0</v>
      </c>
      <c r="M24" s="13">
        <f t="shared" si="1"/>
        <v>-356.36117023999998</v>
      </c>
    </row>
    <row r="25" spans="2:13" x14ac:dyDescent="0.35">
      <c r="B25" s="87">
        <v>2770</v>
      </c>
      <c r="C25" s="88" t="s">
        <v>21</v>
      </c>
      <c r="D25" s="88">
        <v>-50</v>
      </c>
      <c r="E25" s="13">
        <v>-71.697000000000031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f t="shared" si="0"/>
        <v>-121.69700000000003</v>
      </c>
      <c r="L25" s="13">
        <v>0</v>
      </c>
      <c r="M25" s="13">
        <f t="shared" si="1"/>
        <v>-121.69700000000003</v>
      </c>
    </row>
    <row r="26" spans="2:13" x14ac:dyDescent="0.35">
      <c r="B26" s="87">
        <v>2780</v>
      </c>
      <c r="C26" s="88" t="s">
        <v>22</v>
      </c>
      <c r="D26" s="88">
        <v>-45.12</v>
      </c>
      <c r="E26" s="13">
        <v>-30.969239999999992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f t="shared" si="0"/>
        <v>-76.08923999999999</v>
      </c>
      <c r="L26" s="13">
        <v>0</v>
      </c>
      <c r="M26" s="13">
        <f t="shared" si="1"/>
        <v>-76.08923999999999</v>
      </c>
    </row>
    <row r="27" spans="2:13" x14ac:dyDescent="0.35">
      <c r="B27" s="87">
        <v>2930</v>
      </c>
      <c r="C27" s="88" t="s">
        <v>23</v>
      </c>
      <c r="D27" s="88">
        <v>-18</v>
      </c>
      <c r="E27" s="13">
        <v>-12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f t="shared" si="0"/>
        <v>-30</v>
      </c>
      <c r="L27" s="13">
        <v>0</v>
      </c>
      <c r="M27" s="13">
        <f t="shared" si="1"/>
        <v>-30</v>
      </c>
    </row>
    <row r="28" spans="2:13" x14ac:dyDescent="0.35">
      <c r="B28" s="87">
        <v>2940</v>
      </c>
      <c r="C28" s="88" t="s">
        <v>24</v>
      </c>
      <c r="D28" s="88">
        <v>-495</v>
      </c>
      <c r="E28" s="13">
        <v>-44.64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f t="shared" si="0"/>
        <v>-539.64</v>
      </c>
      <c r="L28" s="13">
        <v>0</v>
      </c>
      <c r="M28" s="13">
        <f t="shared" si="1"/>
        <v>-539.64</v>
      </c>
    </row>
    <row r="29" spans="2:13" x14ac:dyDescent="0.35">
      <c r="B29" s="87">
        <v>2990</v>
      </c>
      <c r="C29" s="88" t="s">
        <v>25</v>
      </c>
      <c r="D29" s="88">
        <v>-500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f t="shared" si="0"/>
        <v>-500</v>
      </c>
      <c r="L29" s="13">
        <v>0</v>
      </c>
      <c r="M29" s="13">
        <f t="shared" si="1"/>
        <v>-500</v>
      </c>
    </row>
    <row r="30" spans="2:13" x14ac:dyDescent="0.35">
      <c r="B30" s="87">
        <v>3000</v>
      </c>
      <c r="C30" s="88" t="s">
        <v>26</v>
      </c>
      <c r="D30" s="88">
        <v>-15000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f t="shared" si="0"/>
        <v>-15000</v>
      </c>
      <c r="L30" s="13">
        <f>+K30</f>
        <v>-15000</v>
      </c>
      <c r="M30" s="13">
        <v>0</v>
      </c>
    </row>
    <row r="31" spans="2:13" x14ac:dyDescent="0.35">
      <c r="B31" s="87">
        <v>3807</v>
      </c>
      <c r="C31" s="88" t="s">
        <v>27</v>
      </c>
      <c r="D31" s="88">
        <v>-200</v>
      </c>
      <c r="E31" s="13">
        <v>0</v>
      </c>
      <c r="F31" s="13">
        <v>0</v>
      </c>
      <c r="G31" s="13">
        <v>0</v>
      </c>
      <c r="H31" s="13">
        <v>0</v>
      </c>
      <c r="I31" s="13">
        <v>200</v>
      </c>
      <c r="J31" s="13">
        <v>0</v>
      </c>
      <c r="K31" s="13">
        <f t="shared" si="0"/>
        <v>0</v>
      </c>
      <c r="L31" s="13">
        <f t="shared" ref="L31:L49" si="2">+K31</f>
        <v>0</v>
      </c>
      <c r="M31" s="13">
        <v>0</v>
      </c>
    </row>
    <row r="32" spans="2:13" x14ac:dyDescent="0.35">
      <c r="B32" s="87">
        <v>3805</v>
      </c>
      <c r="C32" s="88" t="s">
        <v>28</v>
      </c>
      <c r="D32" s="88">
        <v>-120</v>
      </c>
      <c r="E32" s="13">
        <v>0</v>
      </c>
      <c r="F32" s="13">
        <v>0</v>
      </c>
      <c r="G32" s="13">
        <v>120</v>
      </c>
      <c r="H32" s="13">
        <v>0</v>
      </c>
      <c r="I32" s="13">
        <v>0</v>
      </c>
      <c r="J32" s="13">
        <v>0</v>
      </c>
      <c r="K32" s="13">
        <f t="shared" si="0"/>
        <v>0</v>
      </c>
      <c r="L32" s="13">
        <f t="shared" si="2"/>
        <v>0</v>
      </c>
      <c r="M32" s="13">
        <v>0</v>
      </c>
    </row>
    <row r="33" spans="2:13" x14ac:dyDescent="0.35">
      <c r="B33" s="87">
        <v>4290</v>
      </c>
      <c r="C33" s="88" t="s">
        <v>29</v>
      </c>
      <c r="D33" s="88">
        <v>0</v>
      </c>
      <c r="E33" s="13">
        <v>0</v>
      </c>
      <c r="F33" s="13">
        <v>-270</v>
      </c>
      <c r="G33" s="13">
        <v>0</v>
      </c>
      <c r="H33" s="13">
        <v>0</v>
      </c>
      <c r="I33" s="13">
        <v>0</v>
      </c>
      <c r="J33" s="13">
        <v>0</v>
      </c>
      <c r="K33" s="13">
        <f t="shared" si="0"/>
        <v>-270</v>
      </c>
      <c r="L33" s="13">
        <f t="shared" si="2"/>
        <v>-270</v>
      </c>
      <c r="M33" s="13">
        <v>0</v>
      </c>
    </row>
    <row r="34" spans="2:13" x14ac:dyDescent="0.35">
      <c r="B34" s="87">
        <v>4300</v>
      </c>
      <c r="C34" s="88" t="s">
        <v>30</v>
      </c>
      <c r="D34" s="88">
        <v>4500</v>
      </c>
      <c r="E34" s="13">
        <v>0</v>
      </c>
      <c r="F34" s="13">
        <v>-90</v>
      </c>
      <c r="G34" s="13">
        <v>0</v>
      </c>
      <c r="H34" s="13">
        <v>0</v>
      </c>
      <c r="I34" s="13">
        <v>0</v>
      </c>
      <c r="J34" s="13">
        <v>0</v>
      </c>
      <c r="K34" s="13">
        <f t="shared" si="0"/>
        <v>4410</v>
      </c>
      <c r="L34" s="13">
        <f t="shared" si="2"/>
        <v>4410</v>
      </c>
      <c r="M34" s="13">
        <v>0</v>
      </c>
    </row>
    <row r="35" spans="2:13" x14ac:dyDescent="0.35">
      <c r="B35" s="87">
        <v>5000</v>
      </c>
      <c r="C35" s="88" t="s">
        <v>31</v>
      </c>
      <c r="D35" s="88">
        <v>4485</v>
      </c>
      <c r="E35" s="13">
        <v>12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f t="shared" si="0"/>
        <v>4497</v>
      </c>
      <c r="L35" s="13">
        <f t="shared" si="2"/>
        <v>4497</v>
      </c>
      <c r="M35" s="13">
        <v>0</v>
      </c>
    </row>
    <row r="36" spans="2:13" x14ac:dyDescent="0.35">
      <c r="B36" s="87">
        <v>5180</v>
      </c>
      <c r="C36" s="88" t="s">
        <v>119</v>
      </c>
      <c r="D36" s="88">
        <v>495</v>
      </c>
      <c r="E36" s="13">
        <v>44.64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f t="shared" si="0"/>
        <v>539.64</v>
      </c>
      <c r="L36" s="13">
        <f t="shared" si="2"/>
        <v>539.64</v>
      </c>
      <c r="M36" s="13">
        <v>0</v>
      </c>
    </row>
    <row r="37" spans="2:13" x14ac:dyDescent="0.35">
      <c r="B37" s="87">
        <v>5400</v>
      </c>
      <c r="C37" s="88" t="s">
        <v>32</v>
      </c>
      <c r="D37" s="88">
        <v>607.5</v>
      </c>
      <c r="E37" s="13">
        <v>102.66624000000002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f t="shared" si="0"/>
        <v>710.16624000000002</v>
      </c>
      <c r="L37" s="13">
        <f t="shared" si="2"/>
        <v>710.16624000000002</v>
      </c>
      <c r="M37" s="13">
        <v>0</v>
      </c>
    </row>
    <row r="38" spans="2:13" x14ac:dyDescent="0.35">
      <c r="B38" s="87">
        <v>6000</v>
      </c>
      <c r="C38" s="88" t="s">
        <v>33</v>
      </c>
      <c r="D38" s="88">
        <v>0</v>
      </c>
      <c r="E38" s="13">
        <v>0</v>
      </c>
      <c r="F38" s="13">
        <v>0</v>
      </c>
      <c r="G38" s="13">
        <v>990</v>
      </c>
      <c r="H38" s="13">
        <v>300</v>
      </c>
      <c r="I38" s="13">
        <v>0</v>
      </c>
      <c r="J38" s="13">
        <v>0</v>
      </c>
      <c r="K38" s="13">
        <f t="shared" si="0"/>
        <v>1290</v>
      </c>
      <c r="L38" s="13">
        <f t="shared" si="2"/>
        <v>1290</v>
      </c>
      <c r="M38" s="13">
        <v>0</v>
      </c>
    </row>
    <row r="39" spans="2:13" x14ac:dyDescent="0.35">
      <c r="B39" s="87">
        <v>6050</v>
      </c>
      <c r="C39" s="88" t="s">
        <v>34</v>
      </c>
      <c r="D39" s="88">
        <v>0</v>
      </c>
      <c r="E39" s="13">
        <v>0</v>
      </c>
      <c r="F39" s="13">
        <v>0</v>
      </c>
      <c r="G39" s="13">
        <v>200</v>
      </c>
      <c r="H39" s="13">
        <v>-1900</v>
      </c>
      <c r="I39" s="13">
        <v>0</v>
      </c>
      <c r="J39" s="13">
        <v>0</v>
      </c>
      <c r="K39" s="13">
        <f t="shared" si="0"/>
        <v>-1700</v>
      </c>
      <c r="L39" s="13">
        <f t="shared" si="2"/>
        <v>-1700</v>
      </c>
      <c r="M39" s="13">
        <v>0</v>
      </c>
    </row>
    <row r="40" spans="2:13" x14ac:dyDescent="0.35">
      <c r="B40" s="87">
        <v>7790</v>
      </c>
      <c r="C40" s="88" t="s">
        <v>35</v>
      </c>
      <c r="D40" s="88">
        <v>2250</v>
      </c>
      <c r="E40" s="13">
        <v>0</v>
      </c>
      <c r="F40" s="13">
        <v>0</v>
      </c>
      <c r="G40" s="13">
        <v>0</v>
      </c>
      <c r="H40" s="13">
        <v>30</v>
      </c>
      <c r="I40" s="13">
        <v>0</v>
      </c>
      <c r="J40" s="13">
        <v>0</v>
      </c>
      <c r="K40" s="13">
        <f t="shared" si="0"/>
        <v>2280</v>
      </c>
      <c r="L40" s="13">
        <f t="shared" si="2"/>
        <v>2280</v>
      </c>
      <c r="M40" s="13">
        <v>0</v>
      </c>
    </row>
    <row r="41" spans="2:13" x14ac:dyDescent="0.35">
      <c r="B41" s="87">
        <v>7800</v>
      </c>
      <c r="C41" s="88" t="s">
        <v>36</v>
      </c>
      <c r="D41" s="88">
        <v>0</v>
      </c>
      <c r="E41" s="13">
        <v>0</v>
      </c>
      <c r="F41" s="13">
        <v>0</v>
      </c>
      <c r="G41" s="13">
        <v>20</v>
      </c>
      <c r="H41" s="13">
        <v>0</v>
      </c>
      <c r="I41" s="13">
        <v>0</v>
      </c>
      <c r="J41" s="13">
        <v>0</v>
      </c>
      <c r="K41" s="13">
        <f t="shared" si="0"/>
        <v>20</v>
      </c>
      <c r="L41" s="13">
        <f t="shared" si="2"/>
        <v>20</v>
      </c>
      <c r="M41" s="13">
        <v>0</v>
      </c>
    </row>
    <row r="42" spans="2:13" x14ac:dyDescent="0.35">
      <c r="B42" s="87">
        <v>7830</v>
      </c>
      <c r="C42" s="88" t="s">
        <v>37</v>
      </c>
      <c r="D42" s="88">
        <v>450</v>
      </c>
      <c r="E42" s="13">
        <v>0</v>
      </c>
      <c r="F42" s="13">
        <v>-16.5</v>
      </c>
      <c r="G42" s="13">
        <v>0</v>
      </c>
      <c r="H42" s="13">
        <v>0</v>
      </c>
      <c r="I42" s="13">
        <v>0</v>
      </c>
      <c r="J42" s="13">
        <v>0</v>
      </c>
      <c r="K42" s="13">
        <f t="shared" si="0"/>
        <v>433.5</v>
      </c>
      <c r="L42" s="13">
        <f t="shared" si="2"/>
        <v>433.5</v>
      </c>
      <c r="M42" s="13">
        <v>0</v>
      </c>
    </row>
    <row r="43" spans="2:13" x14ac:dyDescent="0.35">
      <c r="B43" s="87">
        <v>8080</v>
      </c>
      <c r="C43" s="88" t="s">
        <v>38</v>
      </c>
      <c r="D43" s="88">
        <v>0</v>
      </c>
      <c r="E43" s="13">
        <v>0</v>
      </c>
      <c r="F43" s="13">
        <v>0</v>
      </c>
      <c r="G43" s="13">
        <v>0</v>
      </c>
      <c r="H43" s="13">
        <v>0</v>
      </c>
      <c r="I43" s="13">
        <v>100</v>
      </c>
      <c r="J43" s="13">
        <v>0</v>
      </c>
      <c r="K43" s="13">
        <f t="shared" si="0"/>
        <v>100</v>
      </c>
      <c r="L43" s="13">
        <f t="shared" si="2"/>
        <v>100</v>
      </c>
      <c r="M43" s="13">
        <v>0</v>
      </c>
    </row>
    <row r="44" spans="2:13" x14ac:dyDescent="0.35">
      <c r="B44" s="87">
        <v>8150</v>
      </c>
      <c r="C44" s="88" t="s">
        <v>39</v>
      </c>
      <c r="D44" s="88">
        <v>0</v>
      </c>
      <c r="E44" s="13">
        <v>0</v>
      </c>
      <c r="F44" s="13">
        <v>0</v>
      </c>
      <c r="G44" s="13">
        <v>0</v>
      </c>
      <c r="H44" s="13">
        <v>0</v>
      </c>
      <c r="I44" s="13">
        <v>-500</v>
      </c>
      <c r="J44" s="13">
        <v>0</v>
      </c>
      <c r="K44" s="13">
        <f t="shared" si="0"/>
        <v>-500</v>
      </c>
      <c r="L44" s="13">
        <f t="shared" si="2"/>
        <v>-500</v>
      </c>
      <c r="M44" s="13">
        <v>0</v>
      </c>
    </row>
    <row r="45" spans="2:13" x14ac:dyDescent="0.35">
      <c r="B45" s="87">
        <v>8075</v>
      </c>
      <c r="C45" s="88" t="s">
        <v>44</v>
      </c>
      <c r="D45" s="88"/>
      <c r="E45" s="13"/>
      <c r="F45" s="13"/>
      <c r="G45" s="13"/>
      <c r="H45" s="13"/>
      <c r="I45" s="13">
        <v>200</v>
      </c>
      <c r="J45" s="13"/>
      <c r="K45" s="13">
        <f t="shared" si="0"/>
        <v>200</v>
      </c>
      <c r="L45" s="13">
        <f t="shared" si="2"/>
        <v>200</v>
      </c>
      <c r="M45" s="13"/>
    </row>
    <row r="46" spans="2:13" x14ac:dyDescent="0.35">
      <c r="B46" s="87">
        <v>8170</v>
      </c>
      <c r="C46" s="88" t="s">
        <v>40</v>
      </c>
      <c r="D46" s="88">
        <v>380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f t="shared" si="0"/>
        <v>380</v>
      </c>
      <c r="L46" s="13">
        <f t="shared" si="2"/>
        <v>380</v>
      </c>
      <c r="M46" s="13">
        <v>0</v>
      </c>
    </row>
    <row r="47" spans="2:13" x14ac:dyDescent="0.35">
      <c r="B47" s="87">
        <v>8600</v>
      </c>
      <c r="C47" s="88" t="s">
        <v>41</v>
      </c>
      <c r="D47" s="88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f>+G156</f>
        <v>356.36117023999998</v>
      </c>
      <c r="K47" s="13">
        <f t="shared" si="0"/>
        <v>356.36117023999998</v>
      </c>
      <c r="L47" s="13">
        <f t="shared" si="2"/>
        <v>356.36117023999998</v>
      </c>
      <c r="M47" s="13">
        <v>0</v>
      </c>
    </row>
    <row r="48" spans="2:13" x14ac:dyDescent="0.35">
      <c r="B48" s="87">
        <v>8620</v>
      </c>
      <c r="C48" s="88" t="s">
        <v>42</v>
      </c>
      <c r="D48" s="88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f>+G159</f>
        <v>346.06226976000005</v>
      </c>
      <c r="K48" s="13">
        <f t="shared" si="0"/>
        <v>346.06226976000005</v>
      </c>
      <c r="L48" s="13">
        <f t="shared" si="2"/>
        <v>346.06226976000005</v>
      </c>
      <c r="M48" s="13">
        <v>0</v>
      </c>
    </row>
    <row r="49" spans="2:13" x14ac:dyDescent="0.35">
      <c r="B49" s="87">
        <v>8960</v>
      </c>
      <c r="C49" s="88" t="s">
        <v>43</v>
      </c>
      <c r="D49" s="88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f>+G162</f>
        <v>1907.2703200000001</v>
      </c>
      <c r="K49" s="13">
        <f t="shared" si="0"/>
        <v>1907.2703200000001</v>
      </c>
      <c r="L49" s="13">
        <f t="shared" si="2"/>
        <v>1907.2703200000001</v>
      </c>
      <c r="M49" s="13">
        <v>0</v>
      </c>
    </row>
    <row r="50" spans="2:13" x14ac:dyDescent="0.35">
      <c r="B50" s="87">
        <v>0</v>
      </c>
      <c r="C50" s="88" t="s">
        <v>0</v>
      </c>
      <c r="D50" s="88">
        <f>SUM(D8:D49)</f>
        <v>0</v>
      </c>
      <c r="E50" s="13">
        <f t="shared" ref="E50:M50" si="3">SUM(E8:E49)</f>
        <v>1.4210854715202004E-14</v>
      </c>
      <c r="F50" s="13">
        <f t="shared" si="3"/>
        <v>0</v>
      </c>
      <c r="G50" s="13">
        <f t="shared" si="3"/>
        <v>0</v>
      </c>
      <c r="H50" s="13">
        <f t="shared" si="3"/>
        <v>0</v>
      </c>
      <c r="I50" s="13">
        <f t="shared" si="3"/>
        <v>0</v>
      </c>
      <c r="J50" s="13">
        <f t="shared" si="3"/>
        <v>0</v>
      </c>
      <c r="K50" s="13">
        <f t="shared" si="3"/>
        <v>0</v>
      </c>
      <c r="L50" s="13">
        <f t="shared" si="3"/>
        <v>0</v>
      </c>
      <c r="M50" s="13">
        <f t="shared" si="3"/>
        <v>1.1368683772161603E-13</v>
      </c>
    </row>
    <row r="52" spans="2:13" hidden="1" x14ac:dyDescent="0.35">
      <c r="C52" s="2" t="s">
        <v>118</v>
      </c>
      <c r="D52" s="14">
        <f>SUM(D8:D21)</f>
        <v>4160.4317439999995</v>
      </c>
    </row>
    <row r="53" spans="2:13" hidden="1" x14ac:dyDescent="0.35">
      <c r="D53" s="14">
        <f>SUM(D23:D49)</f>
        <v>-3610.619999999999</v>
      </c>
    </row>
    <row r="54" spans="2:13" hidden="1" x14ac:dyDescent="0.35">
      <c r="D54" s="15">
        <f>SUM(D52:D53)</f>
        <v>549.81174400000054</v>
      </c>
    </row>
    <row r="55" spans="2:13" x14ac:dyDescent="0.35">
      <c r="D55" s="16"/>
    </row>
    <row r="56" spans="2:13" x14ac:dyDescent="0.35">
      <c r="B56" s="17">
        <v>1</v>
      </c>
      <c r="C56" s="18" t="s">
        <v>128</v>
      </c>
      <c r="D56" s="19"/>
      <c r="E56" s="20">
        <v>4497</v>
      </c>
      <c r="F56" s="21">
        <v>0.12</v>
      </c>
      <c r="G56" s="22" t="s">
        <v>45</v>
      </c>
      <c r="H56" s="23">
        <v>539.64</v>
      </c>
    </row>
    <row r="57" spans="2:13" x14ac:dyDescent="0.35">
      <c r="B57" s="24"/>
      <c r="C57" s="18" t="s">
        <v>46</v>
      </c>
      <c r="D57" s="19"/>
      <c r="E57" s="25">
        <v>539.64</v>
      </c>
      <c r="F57" s="26">
        <v>-495</v>
      </c>
      <c r="G57" s="22" t="s">
        <v>45</v>
      </c>
      <c r="H57" s="23">
        <v>44.639999999999986</v>
      </c>
    </row>
    <row r="58" spans="2:13" x14ac:dyDescent="0.35">
      <c r="B58" s="24"/>
      <c r="C58" s="18"/>
      <c r="D58" s="19"/>
      <c r="E58" s="26"/>
      <c r="F58" s="26"/>
      <c r="G58" s="26"/>
      <c r="H58" s="23"/>
    </row>
    <row r="59" spans="2:13" x14ac:dyDescent="0.35">
      <c r="B59" s="24"/>
      <c r="C59" s="18" t="s">
        <v>47</v>
      </c>
      <c r="D59" s="19"/>
      <c r="E59" s="20">
        <v>5036.6400000000003</v>
      </c>
      <c r="F59" s="27">
        <v>0.14099999999999999</v>
      </c>
      <c r="G59" s="22" t="s">
        <v>45</v>
      </c>
      <c r="H59" s="23">
        <v>710.16624000000002</v>
      </c>
    </row>
    <row r="60" spans="2:13" x14ac:dyDescent="0.35">
      <c r="B60" s="24"/>
      <c r="C60" s="19" t="s">
        <v>46</v>
      </c>
      <c r="D60" s="19"/>
      <c r="E60" s="16">
        <v>710.16624000000002</v>
      </c>
      <c r="F60" s="16">
        <v>-607.5</v>
      </c>
      <c r="G60" s="22" t="s">
        <v>45</v>
      </c>
      <c r="H60" s="16">
        <v>102.66624000000002</v>
      </c>
    </row>
    <row r="61" spans="2:13" x14ac:dyDescent="0.35">
      <c r="B61" s="24"/>
      <c r="C61" s="19"/>
      <c r="D61" s="19"/>
      <c r="E61" s="16"/>
      <c r="F61" s="16"/>
      <c r="G61" s="16"/>
      <c r="H61" s="16"/>
    </row>
    <row r="62" spans="2:13" x14ac:dyDescent="0.35">
      <c r="B62" s="24"/>
      <c r="C62" s="19" t="s">
        <v>129</v>
      </c>
      <c r="D62" s="19"/>
      <c r="E62" s="16">
        <v>539.64</v>
      </c>
      <c r="F62" s="27">
        <v>0.14099999999999999</v>
      </c>
      <c r="G62" s="22" t="s">
        <v>45</v>
      </c>
      <c r="H62" s="23">
        <v>76.08923999999999</v>
      </c>
    </row>
    <row r="63" spans="2:13" x14ac:dyDescent="0.35">
      <c r="B63" s="24"/>
      <c r="C63" s="19" t="s">
        <v>130</v>
      </c>
      <c r="D63" s="19"/>
      <c r="E63" s="16">
        <v>76.08923999999999</v>
      </c>
      <c r="F63" s="26">
        <v>-45.12</v>
      </c>
      <c r="G63" s="22" t="s">
        <v>45</v>
      </c>
      <c r="H63" s="23">
        <v>30.969239999999992</v>
      </c>
    </row>
    <row r="64" spans="2:13" x14ac:dyDescent="0.35">
      <c r="B64" s="24"/>
      <c r="C64" s="16"/>
      <c r="D64" s="16"/>
      <c r="E64" s="19"/>
      <c r="F64" s="19"/>
      <c r="G64" s="19"/>
      <c r="H64" s="19"/>
    </row>
    <row r="65" spans="2:12" x14ac:dyDescent="0.35">
      <c r="B65" s="24"/>
      <c r="C65" s="18" t="s">
        <v>48</v>
      </c>
      <c r="D65" s="19"/>
      <c r="E65" s="25">
        <v>102.66624000000002</v>
      </c>
      <c r="F65" s="25">
        <v>-30.969239999999992</v>
      </c>
      <c r="G65" s="22" t="s">
        <v>45</v>
      </c>
      <c r="H65" s="23">
        <v>71.697000000000031</v>
      </c>
    </row>
    <row r="67" spans="2:12" x14ac:dyDescent="0.35">
      <c r="B67" s="28">
        <v>2</v>
      </c>
      <c r="C67" s="2" t="s">
        <v>49</v>
      </c>
      <c r="E67" s="29">
        <v>0.05</v>
      </c>
      <c r="F67" s="14">
        <v>470</v>
      </c>
      <c r="G67" s="2" t="s">
        <v>50</v>
      </c>
      <c r="H67" s="2">
        <v>23.5</v>
      </c>
    </row>
    <row r="68" spans="2:12" x14ac:dyDescent="0.35">
      <c r="C68" s="2" t="s">
        <v>51</v>
      </c>
      <c r="H68" s="14">
        <v>40</v>
      </c>
    </row>
    <row r="69" spans="2:12" x14ac:dyDescent="0.35">
      <c r="C69" s="30" t="s">
        <v>52</v>
      </c>
      <c r="D69" s="30"/>
      <c r="E69" s="30"/>
      <c r="F69" s="30"/>
      <c r="G69" s="30"/>
      <c r="H69" s="15">
        <v>-16.5</v>
      </c>
    </row>
    <row r="71" spans="2:12" x14ac:dyDescent="0.35">
      <c r="C71" s="31" t="s">
        <v>124</v>
      </c>
    </row>
    <row r="72" spans="2:12" x14ac:dyDescent="0.35">
      <c r="C72" s="31" t="s">
        <v>53</v>
      </c>
    </row>
    <row r="73" spans="2:12" x14ac:dyDescent="0.35">
      <c r="C73" s="31"/>
    </row>
    <row r="74" spans="2:12" x14ac:dyDescent="0.35">
      <c r="B74" s="12">
        <v>3</v>
      </c>
    </row>
    <row r="75" spans="2:12" x14ac:dyDescent="0.35">
      <c r="B75" s="2"/>
      <c r="C75" s="33">
        <v>1400</v>
      </c>
      <c r="D75" s="32" t="s">
        <v>54</v>
      </c>
      <c r="E75" s="32"/>
      <c r="F75" s="32"/>
      <c r="G75" s="33" t="s">
        <v>55</v>
      </c>
      <c r="H75" s="33" t="s">
        <v>56</v>
      </c>
      <c r="I75" s="34" t="s">
        <v>57</v>
      </c>
      <c r="J75" s="30" t="s">
        <v>58</v>
      </c>
      <c r="K75" s="30"/>
      <c r="L75" s="30" t="s">
        <v>59</v>
      </c>
    </row>
    <row r="76" spans="2:12" x14ac:dyDescent="0.35">
      <c r="B76" s="2"/>
      <c r="C76" s="12"/>
      <c r="D76" s="2" t="s">
        <v>60</v>
      </c>
      <c r="G76" s="35">
        <v>300</v>
      </c>
      <c r="H76" s="36">
        <v>50</v>
      </c>
      <c r="I76" s="16">
        <v>250</v>
      </c>
      <c r="L76" s="2">
        <v>300</v>
      </c>
    </row>
    <row r="77" spans="2:12" x14ac:dyDescent="0.35">
      <c r="B77" s="2"/>
      <c r="C77" s="12"/>
      <c r="D77" s="2" t="s">
        <v>61</v>
      </c>
      <c r="G77" s="36">
        <v>380</v>
      </c>
      <c r="H77" s="36">
        <v>40</v>
      </c>
      <c r="I77" s="16">
        <v>340</v>
      </c>
      <c r="J77" s="14">
        <v>90</v>
      </c>
      <c r="L77" s="2">
        <v>380</v>
      </c>
    </row>
    <row r="78" spans="2:12" x14ac:dyDescent="0.35">
      <c r="B78" s="2"/>
      <c r="C78" s="12"/>
    </row>
    <row r="79" spans="2:12" x14ac:dyDescent="0.35">
      <c r="B79" s="2"/>
      <c r="C79" s="33">
        <v>1440</v>
      </c>
      <c r="D79" s="32" t="s">
        <v>62</v>
      </c>
      <c r="E79" s="32"/>
      <c r="F79" s="32"/>
      <c r="G79" s="33" t="s">
        <v>55</v>
      </c>
      <c r="H79" s="33" t="s">
        <v>56</v>
      </c>
      <c r="I79" s="34" t="s">
        <v>57</v>
      </c>
      <c r="J79" s="30" t="s">
        <v>58</v>
      </c>
      <c r="K79" s="30" t="s">
        <v>63</v>
      </c>
      <c r="L79" s="30" t="s">
        <v>59</v>
      </c>
    </row>
    <row r="80" spans="2:12" x14ac:dyDescent="0.35">
      <c r="B80" s="2"/>
      <c r="C80" s="12"/>
      <c r="D80" s="2" t="s">
        <v>60</v>
      </c>
      <c r="G80" s="35">
        <v>1530</v>
      </c>
      <c r="H80" s="36">
        <v>180</v>
      </c>
      <c r="I80" s="16">
        <v>1350</v>
      </c>
      <c r="K80" s="37">
        <v>0.4</v>
      </c>
      <c r="L80" s="2">
        <v>612</v>
      </c>
    </row>
    <row r="81" spans="2:12" x14ac:dyDescent="0.35">
      <c r="B81" s="2"/>
      <c r="D81" s="2" t="s">
        <v>61</v>
      </c>
      <c r="G81" s="36">
        <v>1800</v>
      </c>
      <c r="H81" s="36">
        <v>180</v>
      </c>
      <c r="I81" s="16">
        <v>1620</v>
      </c>
      <c r="J81" s="14">
        <v>270</v>
      </c>
      <c r="K81" s="29">
        <v>0.4</v>
      </c>
      <c r="L81" s="2">
        <v>720</v>
      </c>
    </row>
    <row r="85" spans="2:12" x14ac:dyDescent="0.35">
      <c r="B85" s="28">
        <v>4</v>
      </c>
      <c r="C85" s="38" t="s">
        <v>64</v>
      </c>
      <c r="D85" s="39" t="s">
        <v>65</v>
      </c>
      <c r="E85" s="39" t="s">
        <v>66</v>
      </c>
      <c r="F85" s="39" t="s">
        <v>67</v>
      </c>
      <c r="G85" s="39" t="s">
        <v>68</v>
      </c>
      <c r="H85" s="39" t="s">
        <v>69</v>
      </c>
      <c r="I85" s="39" t="s">
        <v>0</v>
      </c>
      <c r="J85" s="4"/>
      <c r="K85" s="4"/>
      <c r="L85" s="4"/>
    </row>
    <row r="86" spans="2:12" x14ac:dyDescent="0.35">
      <c r="C86" s="5" t="s">
        <v>70</v>
      </c>
      <c r="D86" s="5">
        <v>5000</v>
      </c>
      <c r="E86" s="5">
        <v>-400</v>
      </c>
      <c r="F86" s="5">
        <v>4600</v>
      </c>
      <c r="G86" s="4">
        <v>1</v>
      </c>
      <c r="H86" s="8">
        <v>0.2</v>
      </c>
      <c r="I86" s="5">
        <v>920</v>
      </c>
      <c r="J86" s="4"/>
      <c r="K86" s="4"/>
      <c r="L86" s="4"/>
    </row>
    <row r="87" spans="2:12" x14ac:dyDescent="0.35">
      <c r="C87" s="5" t="s">
        <v>71</v>
      </c>
      <c r="D87" s="5"/>
      <c r="E87" s="5"/>
      <c r="F87" s="5">
        <v>600</v>
      </c>
      <c r="G87" s="40">
        <v>0.25</v>
      </c>
      <c r="H87" s="8">
        <v>0.2</v>
      </c>
      <c r="I87" s="5">
        <v>30</v>
      </c>
      <c r="J87" s="4"/>
      <c r="K87" s="4"/>
      <c r="L87" s="4"/>
    </row>
    <row r="88" spans="2:12" x14ac:dyDescent="0.35">
      <c r="C88" s="5" t="s">
        <v>66</v>
      </c>
      <c r="D88" s="5"/>
      <c r="E88" s="5"/>
      <c r="F88" s="5">
        <v>400</v>
      </c>
      <c r="G88" s="40">
        <v>0.5</v>
      </c>
      <c r="H88" s="8">
        <v>0.2</v>
      </c>
      <c r="I88" s="5">
        <v>40</v>
      </c>
      <c r="J88" s="4"/>
      <c r="K88" s="4"/>
      <c r="L88" s="4"/>
    </row>
    <row r="89" spans="2:12" x14ac:dyDescent="0.35">
      <c r="C89" s="5"/>
      <c r="D89" s="5"/>
      <c r="E89" s="5"/>
      <c r="F89" s="5"/>
      <c r="G89" s="5"/>
      <c r="H89" s="5"/>
      <c r="I89" s="38">
        <v>990</v>
      </c>
      <c r="J89" s="4"/>
      <c r="K89" s="4"/>
      <c r="L89" s="4"/>
    </row>
    <row r="90" spans="2:12" x14ac:dyDescent="0.35">
      <c r="C90" s="5"/>
      <c r="D90" s="5"/>
      <c r="E90" s="5"/>
      <c r="F90" s="5"/>
      <c r="G90" s="5"/>
      <c r="H90" s="5"/>
      <c r="I90" s="5"/>
      <c r="J90" s="4"/>
      <c r="K90" s="4"/>
      <c r="L90" s="4"/>
    </row>
    <row r="91" spans="2:12" x14ac:dyDescent="0.35">
      <c r="C91" s="41" t="s">
        <v>72</v>
      </c>
      <c r="D91" s="5"/>
      <c r="E91" s="5"/>
      <c r="F91" s="5"/>
      <c r="G91" s="5"/>
      <c r="H91" s="5"/>
      <c r="I91" s="5"/>
      <c r="J91" s="4"/>
      <c r="K91" s="4"/>
      <c r="L91" s="4"/>
    </row>
    <row r="92" spans="2:12" x14ac:dyDescent="0.35">
      <c r="C92" s="5" t="s">
        <v>73</v>
      </c>
      <c r="D92" s="5">
        <v>400</v>
      </c>
      <c r="E92" s="5"/>
      <c r="F92" s="5"/>
      <c r="G92" s="5"/>
      <c r="H92" s="5"/>
      <c r="I92" s="5"/>
      <c r="J92" s="4"/>
      <c r="K92" s="4"/>
      <c r="L92" s="4"/>
    </row>
    <row r="93" spans="2:12" x14ac:dyDescent="0.35">
      <c r="C93" s="5" t="s">
        <v>33</v>
      </c>
      <c r="D93" s="5">
        <v>-260</v>
      </c>
      <c r="E93" s="5">
        <v>400</v>
      </c>
      <c r="F93" s="42">
        <v>3.25</v>
      </c>
      <c r="G93" s="43">
        <v>0.2</v>
      </c>
      <c r="H93" s="5"/>
      <c r="I93" s="5"/>
      <c r="J93" s="4"/>
      <c r="K93" s="4"/>
      <c r="L93" s="4"/>
    </row>
    <row r="94" spans="2:12" x14ac:dyDescent="0.35">
      <c r="C94" s="38" t="s">
        <v>72</v>
      </c>
      <c r="D94" s="38">
        <v>140</v>
      </c>
      <c r="E94" s="5"/>
      <c r="F94" s="5"/>
      <c r="G94" s="5"/>
      <c r="H94" s="5"/>
      <c r="I94" s="5"/>
      <c r="J94" s="4"/>
      <c r="K94" s="4"/>
      <c r="L94" s="4"/>
    </row>
    <row r="95" spans="2:12" x14ac:dyDescent="0.35">
      <c r="C95" s="5"/>
      <c r="D95" s="5"/>
      <c r="E95" s="5"/>
      <c r="F95" s="5"/>
      <c r="G95" s="5"/>
      <c r="H95" s="5"/>
      <c r="I95" s="5"/>
      <c r="J95" s="4"/>
      <c r="K95" s="4"/>
      <c r="L95" s="4"/>
    </row>
    <row r="96" spans="2:12" x14ac:dyDescent="0.35">
      <c r="C96" s="1" t="s">
        <v>74</v>
      </c>
      <c r="D96" s="4"/>
      <c r="E96" s="4"/>
      <c r="F96" s="4"/>
      <c r="G96" s="4"/>
      <c r="H96" s="4"/>
      <c r="I96" s="4"/>
      <c r="J96" s="4"/>
      <c r="K96" s="4"/>
      <c r="L96" s="4"/>
    </row>
    <row r="97" spans="2:12" x14ac:dyDescent="0.35">
      <c r="C97" s="44" t="s">
        <v>75</v>
      </c>
      <c r="D97" s="45">
        <v>120</v>
      </c>
      <c r="E97" s="4"/>
      <c r="F97" s="4"/>
      <c r="G97" s="4"/>
      <c r="H97" s="4"/>
      <c r="I97" s="4"/>
      <c r="J97" s="4"/>
      <c r="K97" s="4"/>
      <c r="L97" s="4"/>
    </row>
    <row r="98" spans="2:12" x14ac:dyDescent="0.35">
      <c r="C98" s="46" t="s">
        <v>76</v>
      </c>
      <c r="D98" s="45">
        <v>-140</v>
      </c>
      <c r="E98" s="4"/>
      <c r="F98" s="4"/>
      <c r="G98" s="4"/>
      <c r="H98" s="4"/>
      <c r="I98" s="4"/>
      <c r="J98" s="4"/>
      <c r="K98" s="4"/>
      <c r="L98" s="4"/>
    </row>
    <row r="99" spans="2:12" x14ac:dyDescent="0.35">
      <c r="C99" s="47" t="s">
        <v>77</v>
      </c>
      <c r="D99" s="48">
        <v>-20</v>
      </c>
      <c r="E99" s="4"/>
      <c r="F99" s="4"/>
      <c r="G99" s="4"/>
      <c r="H99" s="4"/>
      <c r="I99" s="4"/>
      <c r="J99" s="4"/>
      <c r="K99" s="4"/>
      <c r="L99" s="4"/>
    </row>
    <row r="100" spans="2:12" x14ac:dyDescent="0.35"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2:12" x14ac:dyDescent="0.35">
      <c r="C101" s="4" t="s">
        <v>83</v>
      </c>
      <c r="D101" s="4"/>
      <c r="E101" s="4"/>
      <c r="F101" s="4"/>
      <c r="G101" s="4"/>
      <c r="H101" s="4"/>
      <c r="I101" s="4"/>
      <c r="J101" s="4"/>
      <c r="K101" s="4"/>
      <c r="L101" s="4"/>
    </row>
    <row r="102" spans="2:12" x14ac:dyDescent="0.35">
      <c r="C102" s="4" t="s">
        <v>60</v>
      </c>
      <c r="D102" s="4">
        <v>2200</v>
      </c>
      <c r="E102" s="4"/>
      <c r="F102" s="4"/>
      <c r="G102" s="4"/>
      <c r="H102" s="4"/>
      <c r="I102" s="4"/>
      <c r="J102" s="4"/>
      <c r="K102" s="4"/>
      <c r="L102" s="4"/>
    </row>
    <row r="103" spans="2:12" x14ac:dyDescent="0.35">
      <c r="C103" s="4" t="s">
        <v>78</v>
      </c>
      <c r="D103" s="5">
        <v>600</v>
      </c>
      <c r="E103" s="4"/>
      <c r="F103" s="4"/>
      <c r="G103" s="4"/>
      <c r="H103" s="4"/>
      <c r="I103" s="4"/>
      <c r="J103" s="4"/>
      <c r="K103" s="4"/>
      <c r="L103" s="4"/>
    </row>
    <row r="104" spans="2:12" x14ac:dyDescent="0.35">
      <c r="C104" s="4" t="s">
        <v>79</v>
      </c>
      <c r="D104" s="4">
        <v>-120</v>
      </c>
      <c r="E104" s="4"/>
      <c r="F104" s="4"/>
      <c r="G104" s="4"/>
      <c r="H104" s="4"/>
      <c r="I104" s="4"/>
      <c r="J104" s="4"/>
      <c r="K104" s="4"/>
      <c r="L104" s="4"/>
    </row>
    <row r="105" spans="2:12" x14ac:dyDescent="0.35">
      <c r="C105" s="49" t="s">
        <v>80</v>
      </c>
      <c r="D105" s="49">
        <v>2680</v>
      </c>
      <c r="E105" s="4"/>
      <c r="F105" s="4"/>
      <c r="G105" s="4"/>
      <c r="H105" s="4"/>
      <c r="I105" s="4"/>
      <c r="J105" s="4"/>
      <c r="K105" s="4"/>
      <c r="L105" s="4"/>
    </row>
    <row r="106" spans="2:12" x14ac:dyDescent="0.35">
      <c r="C106" s="4" t="s">
        <v>81</v>
      </c>
      <c r="D106" s="4">
        <v>-536</v>
      </c>
      <c r="E106" s="8">
        <v>0.2</v>
      </c>
      <c r="F106" s="4"/>
      <c r="G106" s="4"/>
      <c r="H106" s="4"/>
      <c r="I106" s="4"/>
      <c r="J106" s="4"/>
      <c r="K106" s="4"/>
      <c r="L106" s="4"/>
    </row>
    <row r="107" spans="2:12" x14ac:dyDescent="0.35">
      <c r="C107" s="32" t="s">
        <v>82</v>
      </c>
      <c r="D107" s="32">
        <v>2144</v>
      </c>
      <c r="E107" s="4"/>
      <c r="F107" s="4"/>
      <c r="G107" s="4"/>
      <c r="H107" s="4"/>
      <c r="I107" s="4"/>
      <c r="J107" s="4"/>
      <c r="K107" s="4"/>
      <c r="L107" s="4"/>
    </row>
    <row r="110" spans="2:12" x14ac:dyDescent="0.35">
      <c r="C110" s="31" t="s">
        <v>84</v>
      </c>
    </row>
    <row r="112" spans="2:12" x14ac:dyDescent="0.35">
      <c r="B112" s="28">
        <v>5</v>
      </c>
      <c r="C112" s="2" t="s">
        <v>85</v>
      </c>
    </row>
    <row r="114" spans="2:9" x14ac:dyDescent="0.35">
      <c r="C114" s="31" t="s">
        <v>125</v>
      </c>
    </row>
    <row r="115" spans="2:9" ht="14" thickBot="1" x14ac:dyDescent="0.4"/>
    <row r="116" spans="2:9" x14ac:dyDescent="0.35">
      <c r="C116" s="30" t="s">
        <v>116</v>
      </c>
      <c r="D116" s="50">
        <v>1996</v>
      </c>
      <c r="E116" s="50">
        <v>1997</v>
      </c>
      <c r="F116" s="50">
        <v>1998</v>
      </c>
      <c r="G116" s="50">
        <v>1999</v>
      </c>
      <c r="H116" s="50">
        <v>2000</v>
      </c>
      <c r="I116" s="51">
        <v>2001</v>
      </c>
    </row>
    <row r="117" spans="2:9" x14ac:dyDescent="0.35">
      <c r="D117" s="52">
        <v>9600</v>
      </c>
      <c r="E117" s="52">
        <v>9200</v>
      </c>
      <c r="F117" s="52">
        <v>8800</v>
      </c>
      <c r="G117" s="52">
        <v>8400</v>
      </c>
      <c r="H117" s="52">
        <v>8000</v>
      </c>
      <c r="I117" s="53">
        <v>7600</v>
      </c>
    </row>
    <row r="118" spans="2:9" x14ac:dyDescent="0.35">
      <c r="D118" s="31"/>
      <c r="E118" s="31"/>
      <c r="F118" s="31"/>
      <c r="G118" s="52">
        <v>-2100</v>
      </c>
      <c r="H118" s="31"/>
      <c r="I118" s="54">
        <v>1900</v>
      </c>
    </row>
    <row r="119" spans="2:9" ht="14" thickBot="1" x14ac:dyDescent="0.4">
      <c r="D119" s="31"/>
      <c r="E119" s="31"/>
      <c r="F119" s="31"/>
      <c r="G119" s="55">
        <v>6300</v>
      </c>
      <c r="H119" s="52">
        <v>6000</v>
      </c>
      <c r="I119" s="56">
        <v>5700</v>
      </c>
    </row>
    <row r="120" spans="2:9" x14ac:dyDescent="0.35">
      <c r="D120" s="31"/>
      <c r="E120" s="31"/>
      <c r="F120" s="31"/>
      <c r="G120" s="31"/>
      <c r="H120" s="31"/>
      <c r="I120" s="31"/>
    </row>
    <row r="121" spans="2:9" x14ac:dyDescent="0.35">
      <c r="C121" s="31" t="s">
        <v>86</v>
      </c>
      <c r="F121" s="57">
        <v>6300</v>
      </c>
      <c r="G121" s="31" t="s">
        <v>126</v>
      </c>
    </row>
    <row r="122" spans="2:9" x14ac:dyDescent="0.35">
      <c r="C122" s="31"/>
    </row>
    <row r="123" spans="2:9" x14ac:dyDescent="0.35">
      <c r="C123" s="31" t="s">
        <v>87</v>
      </c>
      <c r="F123" s="2" t="s">
        <v>88</v>
      </c>
    </row>
    <row r="124" spans="2:9" x14ac:dyDescent="0.35">
      <c r="C124" s="31"/>
    </row>
    <row r="125" spans="2:9" ht="15.5" x14ac:dyDescent="0.35">
      <c r="C125" s="31" t="s">
        <v>127</v>
      </c>
    </row>
    <row r="126" spans="2:9" x14ac:dyDescent="0.35">
      <c r="C126" s="31"/>
    </row>
    <row r="127" spans="2:9" x14ac:dyDescent="0.35">
      <c r="B127" s="12">
        <v>6</v>
      </c>
      <c r="C127" s="31" t="s">
        <v>133</v>
      </c>
    </row>
    <row r="128" spans="2:9" x14ac:dyDescent="0.35">
      <c r="C128" s="31"/>
    </row>
    <row r="130" spans="2:10" x14ac:dyDescent="0.35">
      <c r="B130" s="28">
        <v>7</v>
      </c>
      <c r="C130" s="2" t="s">
        <v>90</v>
      </c>
    </row>
    <row r="132" spans="2:10" x14ac:dyDescent="0.35">
      <c r="C132" s="31" t="s">
        <v>91</v>
      </c>
      <c r="E132" s="31" t="s">
        <v>92</v>
      </c>
      <c r="F132" s="2" t="s">
        <v>95</v>
      </c>
      <c r="H132" s="2">
        <v>-300</v>
      </c>
    </row>
    <row r="133" spans="2:10" x14ac:dyDescent="0.35">
      <c r="C133" s="31" t="s">
        <v>93</v>
      </c>
      <c r="E133" s="2" t="s">
        <v>94</v>
      </c>
      <c r="H133" s="2">
        <v>300</v>
      </c>
    </row>
    <row r="134" spans="2:10" x14ac:dyDescent="0.35">
      <c r="C134" s="2" t="s">
        <v>0</v>
      </c>
      <c r="H134" s="3" t="s">
        <v>96</v>
      </c>
      <c r="J134" s="2">
        <v>0</v>
      </c>
    </row>
    <row r="136" spans="2:10" x14ac:dyDescent="0.35">
      <c r="C136" s="2" t="s">
        <v>117</v>
      </c>
      <c r="D136" s="58">
        <f>+D4</f>
        <v>0.25</v>
      </c>
    </row>
    <row r="137" spans="2:10" x14ac:dyDescent="0.35">
      <c r="B137" s="28">
        <v>8</v>
      </c>
      <c r="C137" s="89" t="s">
        <v>97</v>
      </c>
      <c r="D137" s="95" t="s">
        <v>98</v>
      </c>
      <c r="E137" s="96"/>
      <c r="F137" s="95" t="s">
        <v>99</v>
      </c>
      <c r="G137" s="96"/>
      <c r="H137" s="95" t="s">
        <v>100</v>
      </c>
      <c r="I137" s="97"/>
      <c r="J137" s="96"/>
    </row>
    <row r="138" spans="2:10" x14ac:dyDescent="0.35">
      <c r="C138" s="90" t="s">
        <v>101</v>
      </c>
      <c r="D138" s="91" t="s">
        <v>60</v>
      </c>
      <c r="E138" s="92" t="s">
        <v>61</v>
      </c>
      <c r="F138" s="93" t="s">
        <v>60</v>
      </c>
      <c r="G138" s="92" t="s">
        <v>61</v>
      </c>
      <c r="H138" s="93" t="s">
        <v>60</v>
      </c>
      <c r="I138" s="93" t="s">
        <v>61</v>
      </c>
      <c r="J138" s="94" t="s">
        <v>58</v>
      </c>
    </row>
    <row r="139" spans="2:10" x14ac:dyDescent="0.35">
      <c r="C139" s="59" t="s">
        <v>5</v>
      </c>
      <c r="D139" s="14">
        <v>6000</v>
      </c>
      <c r="E139" s="60">
        <v>7600</v>
      </c>
      <c r="F139" s="16">
        <v>8153.7269759999999</v>
      </c>
      <c r="G139" s="61">
        <v>7827.5778969599996</v>
      </c>
      <c r="H139" s="62">
        <v>-2153.7269759999999</v>
      </c>
      <c r="I139" s="62">
        <v>-227.57789695999963</v>
      </c>
      <c r="J139" s="63">
        <f>+H139-I139</f>
        <v>-1926.1490790400003</v>
      </c>
    </row>
    <row r="140" spans="2:10" x14ac:dyDescent="0.35">
      <c r="C140" s="59" t="s">
        <v>6</v>
      </c>
      <c r="D140" s="64">
        <v>3000</v>
      </c>
      <c r="E140" s="60">
        <v>2270</v>
      </c>
      <c r="F140" s="65">
        <v>2200</v>
      </c>
      <c r="G140" s="60">
        <v>2144</v>
      </c>
      <c r="H140" s="62">
        <v>800</v>
      </c>
      <c r="I140" s="62">
        <v>126</v>
      </c>
      <c r="J140" s="63">
        <f>+H140-I140</f>
        <v>674</v>
      </c>
    </row>
    <row r="141" spans="2:10" x14ac:dyDescent="0.35">
      <c r="C141" s="59" t="s">
        <v>7</v>
      </c>
      <c r="D141" s="64">
        <v>250</v>
      </c>
      <c r="E141" s="60">
        <v>340</v>
      </c>
      <c r="F141" s="65">
        <v>300</v>
      </c>
      <c r="G141" s="60">
        <v>380</v>
      </c>
      <c r="H141" s="62">
        <v>-50</v>
      </c>
      <c r="I141" s="62">
        <v>-40</v>
      </c>
      <c r="J141" s="63">
        <f t="shared" ref="J141:J144" si="4">+H141-I141</f>
        <v>-10</v>
      </c>
    </row>
    <row r="142" spans="2:10" x14ac:dyDescent="0.35">
      <c r="C142" s="59" t="s">
        <v>8</v>
      </c>
      <c r="D142" s="64">
        <v>1350</v>
      </c>
      <c r="E142" s="60">
        <v>1620</v>
      </c>
      <c r="F142" s="65">
        <v>612</v>
      </c>
      <c r="G142" s="60">
        <v>720</v>
      </c>
      <c r="H142" s="62">
        <v>738</v>
      </c>
      <c r="I142" s="62">
        <v>900</v>
      </c>
      <c r="J142" s="63">
        <f t="shared" si="4"/>
        <v>-162</v>
      </c>
    </row>
    <row r="143" spans="2:10" x14ac:dyDescent="0.35">
      <c r="C143" s="66" t="s">
        <v>102</v>
      </c>
      <c r="D143" s="64">
        <v>-40</v>
      </c>
      <c r="E143" s="60">
        <v>-23.5</v>
      </c>
      <c r="F143" s="65">
        <v>-64</v>
      </c>
      <c r="G143" s="60">
        <v>-37.6</v>
      </c>
      <c r="H143" s="62">
        <v>24</v>
      </c>
      <c r="I143" s="62">
        <v>14.100000000000001</v>
      </c>
      <c r="J143" s="63">
        <f t="shared" si="4"/>
        <v>9.8999999999999986</v>
      </c>
    </row>
    <row r="144" spans="2:10" x14ac:dyDescent="0.35">
      <c r="B144" s="67"/>
      <c r="C144" s="2" t="s">
        <v>103</v>
      </c>
      <c r="D144" s="68">
        <v>-400</v>
      </c>
      <c r="E144" s="61">
        <v>-430</v>
      </c>
      <c r="F144" s="14"/>
      <c r="G144" s="61"/>
      <c r="H144" s="62">
        <v>-400</v>
      </c>
      <c r="I144" s="62">
        <v>-430</v>
      </c>
      <c r="J144" s="63">
        <f t="shared" si="4"/>
        <v>30</v>
      </c>
    </row>
    <row r="145" spans="2:13" x14ac:dyDescent="0.35">
      <c r="B145" s="69"/>
      <c r="C145" s="70" t="s">
        <v>104</v>
      </c>
      <c r="D145" s="71"/>
      <c r="E145" s="71"/>
      <c r="F145" s="71"/>
      <c r="G145" s="72"/>
      <c r="H145" s="71">
        <v>-1041.7269759999999</v>
      </c>
      <c r="I145" s="71">
        <v>342.52210304000039</v>
      </c>
      <c r="J145" s="73">
        <f>SUM(J139:J144)</f>
        <v>-1384.2490790400002</v>
      </c>
    </row>
    <row r="146" spans="2:13" x14ac:dyDescent="0.35">
      <c r="B146" s="74"/>
      <c r="C146" s="70" t="s">
        <v>15</v>
      </c>
      <c r="D146" s="71"/>
      <c r="E146" s="71"/>
      <c r="F146" s="71"/>
      <c r="G146" s="72"/>
      <c r="H146" s="75">
        <f>+$D$136*H145</f>
        <v>-260.43174399999998</v>
      </c>
      <c r="I146" s="71">
        <f>+$D$136*I145</f>
        <v>85.630525760000097</v>
      </c>
      <c r="J146" s="73">
        <f>+$D$136*J145</f>
        <v>-346.06226976000005</v>
      </c>
    </row>
    <row r="148" spans="2:13" x14ac:dyDescent="0.35">
      <c r="C148" s="4"/>
      <c r="D148" s="4"/>
      <c r="E148" s="4"/>
      <c r="F148" s="4"/>
      <c r="G148" s="5"/>
    </row>
    <row r="149" spans="2:13" x14ac:dyDescent="0.35">
      <c r="C149" s="4" t="s">
        <v>105</v>
      </c>
      <c r="D149" s="4"/>
      <c r="E149" s="6"/>
      <c r="F149" s="6"/>
      <c r="G149" s="6">
        <f>-SUM(L30:L46)</f>
        <v>2609.6937600000001</v>
      </c>
    </row>
    <row r="150" spans="2:13" x14ac:dyDescent="0.35">
      <c r="C150" s="1" t="s">
        <v>106</v>
      </c>
      <c r="D150" s="4"/>
      <c r="E150" s="6"/>
      <c r="F150" s="6"/>
      <c r="G150" s="6"/>
    </row>
    <row r="151" spans="2:13" x14ac:dyDescent="0.35">
      <c r="C151" s="4" t="s">
        <v>89</v>
      </c>
      <c r="D151" s="4"/>
      <c r="E151" s="6"/>
      <c r="F151" s="6"/>
      <c r="G151" s="6">
        <f>-SUM(I151:K151)</f>
        <v>200</v>
      </c>
      <c r="I151" s="14">
        <f>+K43</f>
        <v>100</v>
      </c>
      <c r="J151" s="14">
        <f>+K44</f>
        <v>-500</v>
      </c>
      <c r="K151" s="14">
        <f>+K45</f>
        <v>200</v>
      </c>
      <c r="M151" s="14" t="s">
        <v>134</v>
      </c>
    </row>
    <row r="152" spans="2:13" x14ac:dyDescent="0.35">
      <c r="C152" s="4"/>
      <c r="D152" s="4"/>
      <c r="E152" s="6"/>
      <c r="F152" s="6"/>
      <c r="G152" s="6"/>
    </row>
    <row r="153" spans="2:13" x14ac:dyDescent="0.35">
      <c r="C153" s="4" t="s">
        <v>107</v>
      </c>
      <c r="D153" s="4"/>
      <c r="E153" s="6"/>
      <c r="F153" s="6"/>
      <c r="G153" s="6">
        <f>+J145</f>
        <v>-1384.2490790400002</v>
      </c>
    </row>
    <row r="154" spans="2:13" x14ac:dyDescent="0.35">
      <c r="C154" s="4" t="s">
        <v>108</v>
      </c>
      <c r="D154" s="4"/>
      <c r="E154" s="6"/>
      <c r="F154" s="6"/>
      <c r="G154" s="7">
        <f>SUM(G149:G153)</f>
        <v>1425.4446809599999</v>
      </c>
    </row>
    <row r="155" spans="2:13" x14ac:dyDescent="0.35">
      <c r="C155" s="4"/>
      <c r="D155" s="4"/>
      <c r="E155" s="6"/>
      <c r="F155" s="6"/>
      <c r="G155" s="6"/>
    </row>
    <row r="156" spans="2:13" x14ac:dyDescent="0.35">
      <c r="C156" s="4" t="s">
        <v>41</v>
      </c>
      <c r="D156" s="8">
        <f>+D136</f>
        <v>0.25</v>
      </c>
      <c r="E156" s="6">
        <f>+G154</f>
        <v>1425.4446809599999</v>
      </c>
      <c r="F156" s="6" t="s">
        <v>50</v>
      </c>
      <c r="G156" s="6">
        <f>+D156*E156</f>
        <v>356.36117023999998</v>
      </c>
    </row>
    <row r="157" spans="2:13" x14ac:dyDescent="0.35">
      <c r="C157" s="4" t="s">
        <v>109</v>
      </c>
      <c r="D157" s="4"/>
      <c r="E157" s="6"/>
      <c r="F157" s="6"/>
      <c r="G157" s="6">
        <v>0</v>
      </c>
    </row>
    <row r="158" spans="2:13" x14ac:dyDescent="0.35">
      <c r="C158" s="4" t="s">
        <v>110</v>
      </c>
      <c r="D158" s="4"/>
      <c r="E158" s="6"/>
      <c r="F158" s="6"/>
      <c r="G158" s="7">
        <f>SUM(G156:G157)</f>
        <v>356.36117023999998</v>
      </c>
    </row>
    <row r="159" spans="2:13" x14ac:dyDescent="0.35">
      <c r="C159" s="4" t="s">
        <v>42</v>
      </c>
      <c r="D159" s="4"/>
      <c r="E159" s="6"/>
      <c r="F159" s="6"/>
      <c r="G159" s="6">
        <f>-J146</f>
        <v>346.06226976000005</v>
      </c>
    </row>
    <row r="160" spans="2:13" x14ac:dyDescent="0.35">
      <c r="C160" s="4" t="s">
        <v>111</v>
      </c>
      <c r="D160" s="4"/>
      <c r="E160" s="6"/>
      <c r="F160" s="6"/>
      <c r="G160" s="9">
        <f>SUM(G158:G159)</f>
        <v>702.42344000000003</v>
      </c>
    </row>
    <row r="161" spans="3:7" x14ac:dyDescent="0.35">
      <c r="C161" s="4"/>
      <c r="D161" s="4"/>
      <c r="E161" s="6"/>
      <c r="F161" s="6"/>
      <c r="G161" s="6"/>
    </row>
    <row r="162" spans="3:7" x14ac:dyDescent="0.35">
      <c r="C162" s="4" t="s">
        <v>112</v>
      </c>
      <c r="D162" s="6">
        <f>+G149</f>
        <v>2609.6937600000001</v>
      </c>
      <c r="E162" s="6">
        <f>-G160</f>
        <v>-702.42344000000003</v>
      </c>
      <c r="F162" s="6" t="s">
        <v>50</v>
      </c>
      <c r="G162" s="6">
        <f>SUM(D162:E162)</f>
        <v>1907.2703200000001</v>
      </c>
    </row>
    <row r="163" spans="3:7" hidden="1" x14ac:dyDescent="0.35">
      <c r="C163" s="4" t="s">
        <v>113</v>
      </c>
      <c r="D163" s="8">
        <v>0</v>
      </c>
      <c r="E163" s="5"/>
      <c r="F163" s="6"/>
      <c r="G163" s="6">
        <v>0</v>
      </c>
    </row>
    <row r="164" spans="3:7" ht="14" thickBot="1" x14ac:dyDescent="0.4">
      <c r="C164" s="4" t="s">
        <v>114</v>
      </c>
      <c r="D164" s="5"/>
      <c r="E164" s="6"/>
      <c r="F164" s="6"/>
      <c r="G164" s="10">
        <f>+G162</f>
        <v>1907.2703200000001</v>
      </c>
    </row>
    <row r="165" spans="3:7" ht="14" thickTop="1" x14ac:dyDescent="0.35"/>
  </sheetData>
  <mergeCells count="3">
    <mergeCell ref="D137:E137"/>
    <mergeCell ref="F137:G137"/>
    <mergeCell ref="H137:J137"/>
  </mergeCells>
  <phoneticPr fontId="0" type="noConversion"/>
  <pageMargins left="0.75" right="0.75" top="1" bottom="1" header="0.5" footer="0.5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984375" defaultRowHeight="13.5" x14ac:dyDescent="0.3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3984375" defaultRowHeight="13.5" x14ac:dyDescent="0.3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16-22 Tabellarisk Skjema</vt:lpstr>
      <vt:lpstr>16-22 Tabellarisk Løsning</vt:lpstr>
      <vt:lpstr>Ark2</vt:lpstr>
      <vt:lpstr>Ark3</vt:lpstr>
      <vt:lpstr>'16-22 Tabellarisk Løsning'!Print_Area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gunnare</dc:creator>
  <cp:lastModifiedBy>Gunnar</cp:lastModifiedBy>
  <cp:lastPrinted>2008-03-05T14:29:31Z</cp:lastPrinted>
  <dcterms:created xsi:type="dcterms:W3CDTF">2006-03-03T13:48:46Z</dcterms:created>
  <dcterms:modified xsi:type="dcterms:W3CDTF">2018-07-23T16:38:26Z</dcterms:modified>
</cp:coreProperties>
</file>